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fab\Desktop\"/>
    </mc:Choice>
  </mc:AlternateContent>
  <bookViews>
    <workbookView xWindow="0" yWindow="0" windowWidth="20490" windowHeight="7530" firstSheet="22" activeTab="25"/>
  </bookViews>
  <sheets>
    <sheet name="entries" sheetId="1" state="hidden" r:id="rId1"/>
    <sheet name="SURNAME" sheetId="8" state="hidden" r:id="rId2"/>
    <sheet name="time template" sheetId="2" state="hidden" r:id="rId3"/>
    <sheet name="BY CLUB" sheetId="9" state="hidden" r:id="rId4"/>
    <sheet name="ARENA A P12 SEN" sheetId="3" r:id="rId5"/>
    <sheet name="ARENA A P12 JUN" sheetId="11" r:id="rId6"/>
    <sheet name="ARENA A N28 JUN" sheetId="12" r:id="rId7"/>
    <sheet name="ARENA A N28 SEN" sheetId="10" r:id="rId8"/>
    <sheet name="ARENA B P12 SEN" sheetId="4" r:id="rId9"/>
    <sheet name="ARENA B P12 JUN" sheetId="13" r:id="rId10"/>
    <sheet name="ARENA B N28 SEN" sheetId="14" r:id="rId11"/>
    <sheet name="ARENA B N28 JUN" sheetId="15" r:id="rId12"/>
    <sheet name="ARENA C N24 SEN" sheetId="5" r:id="rId13"/>
    <sheet name="ARENA C N24 N30 JUN" sheetId="17" r:id="rId14"/>
    <sheet name="ARENA C N30 SEN" sheetId="18" r:id="rId15"/>
    <sheet name="ARENA C OPEN M63 AM93" sheetId="19" r:id="rId16"/>
    <sheet name="ARENA D P14 SEN" sheetId="6" r:id="rId17"/>
    <sheet name="ARENA D P14 JUN" sheetId="20" r:id="rId18"/>
    <sheet name="ARENA D E50 SEN" sheetId="21" r:id="rId19"/>
    <sheet name="ARENA D E50 JUN" sheetId="22" r:id="rId20"/>
    <sheet name="ROSETTES" sheetId="29" r:id="rId21"/>
    <sheet name="TEAMS" sheetId="28" r:id="rId22"/>
    <sheet name="SENIOR NOVICE TEAMS" sheetId="23" r:id="rId23"/>
    <sheet name="JUNIOR NOVICE TEAMS" sheetId="26" r:id="rId24"/>
    <sheet name="CORE SCORES" sheetId="7" r:id="rId25"/>
    <sheet name="SENIOR INTER TEAMS" sheetId="24" r:id="rId26"/>
    <sheet name="JUNIOR INTER TEAMS" sheetId="27" r:id="rId27"/>
  </sheets>
  <definedNames>
    <definedName name="_xlnm._FilterDatabase" localSheetId="3" hidden="1">'BY CLUB'!$A$1:$N$205</definedName>
    <definedName name="CORESCORES">'CORE SCORES'!$A$2:$O$205</definedName>
    <definedName name="maincorescores">'CORE SCORES'!$A$2:$O$205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4" l="1"/>
  <c r="H57" i="24"/>
  <c r="I58" i="24" s="1"/>
  <c r="H58" i="24"/>
  <c r="I42" i="24"/>
  <c r="O121" i="28"/>
  <c r="H40" i="24" s="1"/>
  <c r="O120" i="28"/>
  <c r="H41" i="24"/>
  <c r="H42" i="24"/>
  <c r="L12" i="29" l="1"/>
  <c r="L11" i="29"/>
  <c r="L10" i="29"/>
  <c r="Q55" i="29"/>
  <c r="L55" i="29"/>
  <c r="Q54" i="29"/>
  <c r="L54" i="29"/>
  <c r="Q53" i="29"/>
  <c r="L53" i="29"/>
  <c r="Q52" i="29"/>
  <c r="L52" i="29"/>
  <c r="Q102" i="29"/>
  <c r="L102" i="29"/>
  <c r="Q101" i="29"/>
  <c r="L101" i="29"/>
  <c r="Q100" i="29"/>
  <c r="L100" i="29"/>
  <c r="Q99" i="29"/>
  <c r="L99" i="29"/>
  <c r="L34" i="24"/>
  <c r="L18" i="24"/>
  <c r="K18" i="24"/>
  <c r="K17" i="24"/>
  <c r="K16" i="24"/>
  <c r="K15" i="24"/>
  <c r="K32" i="24"/>
  <c r="K33" i="24"/>
  <c r="K34" i="24"/>
  <c r="K31" i="24"/>
  <c r="H7" i="24"/>
  <c r="H34" i="24"/>
  <c r="L98" i="29"/>
  <c r="L97" i="29"/>
  <c r="L96" i="29"/>
  <c r="L95" i="29"/>
  <c r="L127" i="29"/>
  <c r="L126" i="29"/>
  <c r="L125" i="29"/>
  <c r="L124" i="29"/>
  <c r="L51" i="29"/>
  <c r="L50" i="29"/>
  <c r="L49" i="29"/>
  <c r="L48" i="29"/>
  <c r="L80" i="29"/>
  <c r="L79" i="29"/>
  <c r="L78" i="29"/>
  <c r="L77" i="29"/>
  <c r="L94" i="29"/>
  <c r="L93" i="29"/>
  <c r="L92" i="29"/>
  <c r="L47" i="29"/>
  <c r="L46" i="29"/>
  <c r="L45" i="29"/>
  <c r="L44" i="29"/>
  <c r="L9" i="29"/>
  <c r="L8" i="29"/>
  <c r="L7" i="29"/>
  <c r="L6" i="29"/>
  <c r="L43" i="29"/>
  <c r="L42" i="29"/>
  <c r="L41" i="29"/>
  <c r="L40" i="29"/>
  <c r="L123" i="29"/>
  <c r="L122" i="29"/>
  <c r="L121" i="29"/>
  <c r="L120" i="29"/>
  <c r="N68" i="29"/>
  <c r="M68" i="29"/>
  <c r="N16" i="29"/>
  <c r="M16" i="29"/>
  <c r="N110" i="29"/>
  <c r="M110" i="29"/>
  <c r="N5" i="29"/>
  <c r="M5" i="29"/>
  <c r="N90" i="29"/>
  <c r="M90" i="29"/>
  <c r="N119" i="29"/>
  <c r="M119" i="29"/>
  <c r="N57" i="7"/>
  <c r="M22" i="10"/>
  <c r="O22" i="10" s="1"/>
  <c r="N22" i="10"/>
  <c r="N23" i="10"/>
  <c r="N35" i="29"/>
  <c r="M35" i="29"/>
  <c r="N19" i="29"/>
  <c r="M19" i="29"/>
  <c r="N89" i="29"/>
  <c r="M89" i="29"/>
  <c r="N34" i="29"/>
  <c r="M34" i="29"/>
  <c r="N18" i="29"/>
  <c r="M18" i="29"/>
  <c r="N118" i="29"/>
  <c r="M118" i="29"/>
  <c r="N117" i="29"/>
  <c r="M117" i="29"/>
  <c r="N135" i="29"/>
  <c r="M135" i="29"/>
  <c r="N134" i="29"/>
  <c r="M134" i="29"/>
  <c r="N83" i="29"/>
  <c r="M83" i="29"/>
  <c r="N157" i="7"/>
  <c r="N158" i="7"/>
  <c r="N156" i="7"/>
  <c r="N154" i="7"/>
  <c r="N33" i="29"/>
  <c r="M33" i="29"/>
  <c r="N113" i="29"/>
  <c r="M113" i="29"/>
  <c r="N4" i="29"/>
  <c r="M4" i="29"/>
  <c r="N32" i="29"/>
  <c r="M32" i="29"/>
  <c r="N67" i="29"/>
  <c r="M67" i="29"/>
  <c r="N109" i="29"/>
  <c r="M109" i="29"/>
  <c r="N112" i="29"/>
  <c r="M112" i="29"/>
  <c r="N116" i="29"/>
  <c r="M116" i="29"/>
  <c r="N88" i="29"/>
  <c r="M88" i="29"/>
  <c r="N17" i="29"/>
  <c r="M17" i="29"/>
  <c r="N130" i="29"/>
  <c r="M130" i="29"/>
  <c r="N31" i="29"/>
  <c r="M31" i="29"/>
  <c r="N199" i="7"/>
  <c r="N66" i="29"/>
  <c r="M66" i="29"/>
  <c r="N108" i="29"/>
  <c r="M108" i="29"/>
  <c r="N30" i="29"/>
  <c r="M30" i="29"/>
  <c r="N65" i="29"/>
  <c r="M65" i="29"/>
  <c r="N29" i="29"/>
  <c r="M29" i="29"/>
  <c r="N64" i="29"/>
  <c r="M64" i="29"/>
  <c r="N107" i="29"/>
  <c r="M107" i="29"/>
  <c r="N63" i="29"/>
  <c r="M63" i="29"/>
  <c r="N28" i="29"/>
  <c r="M28" i="29"/>
  <c r="N62" i="29"/>
  <c r="M62" i="29"/>
  <c r="N61" i="29"/>
  <c r="M61" i="29"/>
  <c r="N60" i="29"/>
  <c r="M60" i="29"/>
  <c r="N27" i="29"/>
  <c r="M27" i="29"/>
  <c r="N106" i="29"/>
  <c r="M106" i="29"/>
  <c r="N87" i="29"/>
  <c r="M87" i="29"/>
  <c r="N133" i="29"/>
  <c r="M133" i="29"/>
  <c r="N105" i="29"/>
  <c r="M105" i="29"/>
  <c r="N26" i="29"/>
  <c r="M26" i="29"/>
  <c r="N185" i="7"/>
  <c r="N186" i="7"/>
  <c r="N187" i="7"/>
  <c r="N188" i="7"/>
  <c r="M159" i="28" s="1"/>
  <c r="N189" i="7"/>
  <c r="N190" i="7"/>
  <c r="N191" i="7"/>
  <c r="N192" i="7"/>
  <c r="M163" i="28" s="1"/>
  <c r="N193" i="7"/>
  <c r="N194" i="7"/>
  <c r="N195" i="7"/>
  <c r="N196" i="7"/>
  <c r="M167" i="28" s="1"/>
  <c r="N197" i="7"/>
  <c r="N200" i="7"/>
  <c r="N201" i="7"/>
  <c r="M171" i="28" s="1"/>
  <c r="N202" i="7"/>
  <c r="N203" i="7"/>
  <c r="N132" i="29"/>
  <c r="M132" i="29"/>
  <c r="N59" i="29"/>
  <c r="M59" i="29"/>
  <c r="N3" i="29"/>
  <c r="M3" i="29"/>
  <c r="N15" i="29"/>
  <c r="M15" i="29"/>
  <c r="N115" i="29"/>
  <c r="M115" i="29"/>
  <c r="N25" i="29"/>
  <c r="M25" i="29"/>
  <c r="N2" i="29"/>
  <c r="M2" i="29"/>
  <c r="N129" i="29"/>
  <c r="M129" i="29"/>
  <c r="N104" i="29"/>
  <c r="M104" i="29"/>
  <c r="N111" i="29"/>
  <c r="M111" i="29"/>
  <c r="N24" i="29"/>
  <c r="M24" i="29"/>
  <c r="N82" i="29"/>
  <c r="M82" i="29"/>
  <c r="N131" i="29"/>
  <c r="M131" i="29"/>
  <c r="N58" i="29"/>
  <c r="M58" i="29"/>
  <c r="N14" i="29"/>
  <c r="M14" i="29"/>
  <c r="N81" i="29"/>
  <c r="M81" i="29"/>
  <c r="N23" i="29"/>
  <c r="M23" i="29"/>
  <c r="N86" i="29"/>
  <c r="M86" i="29"/>
  <c r="N20" i="29"/>
  <c r="M20" i="29"/>
  <c r="N85" i="29"/>
  <c r="M85" i="29"/>
  <c r="N114" i="29"/>
  <c r="M114" i="29"/>
  <c r="N57" i="29"/>
  <c r="M57" i="29"/>
  <c r="N22" i="29"/>
  <c r="M22" i="29"/>
  <c r="N103" i="29"/>
  <c r="M103" i="29"/>
  <c r="N13" i="29"/>
  <c r="M13" i="29"/>
  <c r="N128" i="29"/>
  <c r="M128" i="29"/>
  <c r="N56" i="29"/>
  <c r="M56" i="29"/>
  <c r="N21" i="29"/>
  <c r="M21" i="29"/>
  <c r="N84" i="29"/>
  <c r="M84" i="29"/>
  <c r="N25" i="5"/>
  <c r="N11" i="7"/>
  <c r="N21" i="7"/>
  <c r="N23" i="3"/>
  <c r="N27" i="3"/>
  <c r="N4" i="7"/>
  <c r="N5" i="7"/>
  <c r="N6" i="7"/>
  <c r="N7" i="7"/>
  <c r="N8" i="7"/>
  <c r="N9" i="7"/>
  <c r="N10" i="7"/>
  <c r="N12" i="7"/>
  <c r="M23" i="3"/>
  <c r="O23" i="3" s="1"/>
  <c r="N14" i="7"/>
  <c r="N15" i="7"/>
  <c r="N16" i="7"/>
  <c r="N17" i="7"/>
  <c r="N19" i="7"/>
  <c r="N22" i="7"/>
  <c r="N23" i="7"/>
  <c r="N24" i="7"/>
  <c r="N26" i="7"/>
  <c r="N27" i="7"/>
  <c r="N28" i="7"/>
  <c r="M27" i="3"/>
  <c r="N30" i="7"/>
  <c r="N31" i="7"/>
  <c r="N32" i="7"/>
  <c r="N33" i="7"/>
  <c r="N5" i="11"/>
  <c r="N2" i="11"/>
  <c r="N4" i="11"/>
  <c r="N6" i="11"/>
  <c r="N162" i="7"/>
  <c r="N3" i="7"/>
  <c r="N63" i="7"/>
  <c r="N157" i="28"/>
  <c r="M157" i="28"/>
  <c r="O157" i="28" s="1"/>
  <c r="N173" i="28"/>
  <c r="M173" i="28"/>
  <c r="N172" i="28"/>
  <c r="M172" i="28"/>
  <c r="N171" i="28"/>
  <c r="N170" i="28"/>
  <c r="M170" i="28"/>
  <c r="N169" i="28"/>
  <c r="M169" i="28"/>
  <c r="N168" i="28"/>
  <c r="M168" i="28"/>
  <c r="N167" i="28"/>
  <c r="N166" i="28"/>
  <c r="M166" i="28"/>
  <c r="N165" i="28"/>
  <c r="M165" i="28"/>
  <c r="N164" i="28"/>
  <c r="M164" i="28"/>
  <c r="N163" i="28"/>
  <c r="N162" i="28"/>
  <c r="M162" i="28"/>
  <c r="N161" i="28"/>
  <c r="M161" i="28"/>
  <c r="N160" i="28"/>
  <c r="M160" i="28"/>
  <c r="N159" i="28"/>
  <c r="N158" i="28"/>
  <c r="M158" i="28"/>
  <c r="N138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7" i="28"/>
  <c r="N136" i="28"/>
  <c r="M136" i="28"/>
  <c r="O136" i="28" s="1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01" i="28"/>
  <c r="N117" i="28"/>
  <c r="N116" i="28"/>
  <c r="N115" i="28"/>
  <c r="N114" i="28"/>
  <c r="N174" i="28"/>
  <c r="N175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M102" i="28"/>
  <c r="N53" i="28"/>
  <c r="N52" i="28"/>
  <c r="N51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M62" i="28"/>
  <c r="N61" i="28"/>
  <c r="N60" i="28"/>
  <c r="N59" i="28"/>
  <c r="N58" i="28"/>
  <c r="N57" i="28"/>
  <c r="N56" i="28"/>
  <c r="N55" i="28"/>
  <c r="N54" i="28"/>
  <c r="N78" i="28"/>
  <c r="N77" i="28"/>
  <c r="N76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28" i="28"/>
  <c r="N27" i="28"/>
  <c r="N26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3" i="28"/>
  <c r="N2" i="28"/>
  <c r="N1" i="28"/>
  <c r="N24" i="28"/>
  <c r="N23" i="28"/>
  <c r="N22" i="28"/>
  <c r="N21" i="28"/>
  <c r="N20" i="28"/>
  <c r="N19" i="28"/>
  <c r="N18" i="28"/>
  <c r="N17" i="28"/>
  <c r="N16" i="28"/>
  <c r="N15" i="28"/>
  <c r="N14" i="28"/>
  <c r="N25" i="28"/>
  <c r="N13" i="28"/>
  <c r="N12" i="28"/>
  <c r="N11" i="28"/>
  <c r="N10" i="28"/>
  <c r="N9" i="28"/>
  <c r="N8" i="28"/>
  <c r="N7" i="28"/>
  <c r="N6" i="28"/>
  <c r="N5" i="28"/>
  <c r="N4" i="28"/>
  <c r="R102" i="29" l="1"/>
  <c r="R55" i="29"/>
  <c r="O169" i="28"/>
  <c r="H14" i="24" s="1"/>
  <c r="O158" i="28"/>
  <c r="O159" i="28"/>
  <c r="O161" i="28"/>
  <c r="O163" i="28"/>
  <c r="O165" i="28"/>
  <c r="O167" i="28"/>
  <c r="O171" i="28"/>
  <c r="O173" i="28"/>
  <c r="O160" i="28"/>
  <c r="O162" i="28"/>
  <c r="O164" i="28"/>
  <c r="O166" i="28"/>
  <c r="O168" i="28"/>
  <c r="O170" i="28"/>
  <c r="O172" i="28"/>
  <c r="N205" i="7"/>
  <c r="M175" i="28" s="1"/>
  <c r="N204" i="7"/>
  <c r="M174" i="28" s="1"/>
  <c r="N161" i="7"/>
  <c r="M138" i="28" s="1"/>
  <c r="O138" i="28" s="1"/>
  <c r="M139" i="28"/>
  <c r="N163" i="7"/>
  <c r="M140" i="28" s="1"/>
  <c r="N164" i="7"/>
  <c r="N165" i="7"/>
  <c r="N166" i="7"/>
  <c r="N167" i="7"/>
  <c r="M144" i="28" s="1"/>
  <c r="N168" i="7"/>
  <c r="M146" i="28"/>
  <c r="O146" i="28" s="1"/>
  <c r="N170" i="7"/>
  <c r="N171" i="7"/>
  <c r="M148" i="28" s="1"/>
  <c r="N172" i="7"/>
  <c r="N173" i="7"/>
  <c r="N174" i="7"/>
  <c r="M14" i="6" s="1"/>
  <c r="M151" i="28"/>
  <c r="O151" i="28" s="1"/>
  <c r="N176" i="7"/>
  <c r="N177" i="7"/>
  <c r="M153" i="28" s="1"/>
  <c r="N178" i="7"/>
  <c r="N179" i="7"/>
  <c r="N180" i="7"/>
  <c r="N181" i="7"/>
  <c r="M21" i="6" s="1"/>
  <c r="N182" i="7"/>
  <c r="N183" i="7"/>
  <c r="N184" i="7"/>
  <c r="M24" i="6" s="1"/>
  <c r="N160" i="7"/>
  <c r="M2" i="20" s="1"/>
  <c r="N134" i="7"/>
  <c r="M3" i="18" s="1"/>
  <c r="N135" i="7"/>
  <c r="M120" i="28" s="1"/>
  <c r="N136" i="7"/>
  <c r="N137" i="7"/>
  <c r="N139" i="7"/>
  <c r="M124" i="28" s="1"/>
  <c r="N140" i="7"/>
  <c r="M125" i="28" s="1"/>
  <c r="N141" i="7"/>
  <c r="N142" i="7"/>
  <c r="N143" i="7"/>
  <c r="M128" i="28" s="1"/>
  <c r="N144" i="7"/>
  <c r="M129" i="28" s="1"/>
  <c r="N146" i="7"/>
  <c r="M131" i="28" s="1"/>
  <c r="N147" i="7"/>
  <c r="M132" i="28" s="1"/>
  <c r="N148" i="7"/>
  <c r="M133" i="28" s="1"/>
  <c r="N149" i="7"/>
  <c r="N150" i="7"/>
  <c r="N153" i="7"/>
  <c r="M22" i="18" s="1"/>
  <c r="N133" i="7"/>
  <c r="N114" i="7"/>
  <c r="N116" i="7"/>
  <c r="N117" i="7"/>
  <c r="N118" i="7"/>
  <c r="M105" i="28" s="1"/>
  <c r="N119" i="7"/>
  <c r="M106" i="28" s="1"/>
  <c r="M107" i="28"/>
  <c r="O107" i="28" s="1"/>
  <c r="N121" i="7"/>
  <c r="M9" i="5" s="1"/>
  <c r="N122" i="7"/>
  <c r="M108" i="28" s="1"/>
  <c r="N123" i="7"/>
  <c r="N124" i="7"/>
  <c r="M110" i="28" s="1"/>
  <c r="N125" i="7"/>
  <c r="N126" i="7"/>
  <c r="M112" i="28" s="1"/>
  <c r="N127" i="7"/>
  <c r="M113" i="28" s="1"/>
  <c r="N128" i="7"/>
  <c r="M114" i="28" s="1"/>
  <c r="N129" i="7"/>
  <c r="N130" i="7"/>
  <c r="N131" i="7"/>
  <c r="M116" i="28" s="1"/>
  <c r="N132" i="7"/>
  <c r="N113" i="7"/>
  <c r="M101" i="28" s="1"/>
  <c r="O101" i="28" s="1"/>
  <c r="N86" i="7"/>
  <c r="N87" i="7"/>
  <c r="M76" i="28" s="1"/>
  <c r="N88" i="7"/>
  <c r="N89" i="7"/>
  <c r="N90" i="7"/>
  <c r="M79" i="28" s="1"/>
  <c r="N91" i="7"/>
  <c r="M80" i="28" s="1"/>
  <c r="N92" i="7"/>
  <c r="N94" i="7"/>
  <c r="M83" i="28" s="1"/>
  <c r="N95" i="7"/>
  <c r="N96" i="7"/>
  <c r="M85" i="28" s="1"/>
  <c r="N97" i="7"/>
  <c r="N98" i="7"/>
  <c r="M87" i="28" s="1"/>
  <c r="M88" i="28"/>
  <c r="O88" i="28" s="1"/>
  <c r="N102" i="7"/>
  <c r="M90" i="28" s="1"/>
  <c r="M91" i="28"/>
  <c r="O91" i="28" s="1"/>
  <c r="N104" i="7"/>
  <c r="N105" i="7"/>
  <c r="N106" i="7"/>
  <c r="M94" i="28" s="1"/>
  <c r="N107" i="7"/>
  <c r="M95" i="28" s="1"/>
  <c r="N108" i="7"/>
  <c r="M96" i="28" s="1"/>
  <c r="N109" i="7"/>
  <c r="M98" i="28"/>
  <c r="N111" i="7"/>
  <c r="N112" i="7"/>
  <c r="M2" i="17"/>
  <c r="N35" i="7"/>
  <c r="M26" i="28" s="1"/>
  <c r="N36" i="7"/>
  <c r="N37" i="7"/>
  <c r="N38" i="7"/>
  <c r="M29" i="28" s="1"/>
  <c r="N39" i="7"/>
  <c r="M30" i="28" s="1"/>
  <c r="N40" i="7"/>
  <c r="M31" i="28" s="1"/>
  <c r="N42" i="7"/>
  <c r="M33" i="28" s="1"/>
  <c r="N43" i="7"/>
  <c r="M34" i="28" s="1"/>
  <c r="N44" i="7"/>
  <c r="N45" i="7"/>
  <c r="N46" i="7"/>
  <c r="M37" i="28" s="1"/>
  <c r="N47" i="7"/>
  <c r="M38" i="28" s="1"/>
  <c r="N48" i="7"/>
  <c r="M39" i="28" s="1"/>
  <c r="N51" i="7"/>
  <c r="N52" i="7"/>
  <c r="M43" i="28" s="1"/>
  <c r="N53" i="7"/>
  <c r="N54" i="7"/>
  <c r="M45" i="28" s="1"/>
  <c r="N55" i="7"/>
  <c r="M46" i="28" s="1"/>
  <c r="N56" i="7"/>
  <c r="M47" i="28" s="1"/>
  <c r="N58" i="7"/>
  <c r="M49" i="28" s="1"/>
  <c r="N59" i="7"/>
  <c r="M50" i="28" s="1"/>
  <c r="N60" i="7"/>
  <c r="N61" i="7"/>
  <c r="N62" i="7"/>
  <c r="M54" i="28"/>
  <c r="N64" i="7"/>
  <c r="M55" i="28" s="1"/>
  <c r="N65" i="7"/>
  <c r="N66" i="7"/>
  <c r="N67" i="7"/>
  <c r="M58" i="28" s="1"/>
  <c r="M60" i="28"/>
  <c r="N70" i="7"/>
  <c r="N73" i="7"/>
  <c r="M64" i="28" s="1"/>
  <c r="N74" i="7"/>
  <c r="N75" i="7"/>
  <c r="N76" i="7"/>
  <c r="M67" i="28" s="1"/>
  <c r="N77" i="7"/>
  <c r="N78" i="7"/>
  <c r="N79" i="7"/>
  <c r="M70" i="28" s="1"/>
  <c r="N81" i="7"/>
  <c r="M72" i="28" s="1"/>
  <c r="N82" i="7"/>
  <c r="N83" i="7"/>
  <c r="M74" i="28" s="1"/>
  <c r="N84" i="7"/>
  <c r="M2" i="12"/>
  <c r="M2" i="28"/>
  <c r="M2" i="11"/>
  <c r="M3" i="28"/>
  <c r="M4" i="28"/>
  <c r="M5" i="28"/>
  <c r="M6" i="28"/>
  <c r="M7" i="28"/>
  <c r="M8" i="28"/>
  <c r="M9" i="28"/>
  <c r="O9" i="28" s="1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O22" i="28" s="1"/>
  <c r="M23" i="28"/>
  <c r="M24" i="28"/>
  <c r="M25" i="28"/>
  <c r="M1" i="28"/>
  <c r="M3" i="22"/>
  <c r="N3" i="22"/>
  <c r="N2" i="22"/>
  <c r="M2" i="22"/>
  <c r="M3" i="21"/>
  <c r="N3" i="21"/>
  <c r="M4" i="21"/>
  <c r="N4" i="21"/>
  <c r="M5" i="21"/>
  <c r="N5" i="21"/>
  <c r="M6" i="21"/>
  <c r="N6" i="21"/>
  <c r="M7" i="21"/>
  <c r="N7" i="21"/>
  <c r="M8" i="21"/>
  <c r="N8" i="21"/>
  <c r="M9" i="21"/>
  <c r="N9" i="21"/>
  <c r="M10" i="21"/>
  <c r="N10" i="21"/>
  <c r="M11" i="21"/>
  <c r="N11" i="21"/>
  <c r="M12" i="21"/>
  <c r="N12" i="21"/>
  <c r="M13" i="21"/>
  <c r="N13" i="21"/>
  <c r="M14" i="21"/>
  <c r="N14" i="21"/>
  <c r="M15" i="21"/>
  <c r="N15" i="21"/>
  <c r="M16" i="21"/>
  <c r="N16" i="21"/>
  <c r="M17" i="21"/>
  <c r="N17" i="21"/>
  <c r="M18" i="21"/>
  <c r="N18" i="21"/>
  <c r="N2" i="21"/>
  <c r="M2" i="21"/>
  <c r="M3" i="20"/>
  <c r="N3" i="20"/>
  <c r="N2" i="20"/>
  <c r="M3" i="6"/>
  <c r="N3" i="6"/>
  <c r="N4" i="6"/>
  <c r="N5" i="6"/>
  <c r="N6" i="6"/>
  <c r="M7" i="6"/>
  <c r="N7" i="6"/>
  <c r="N8" i="6"/>
  <c r="M9" i="6"/>
  <c r="N9" i="6"/>
  <c r="N10" i="6"/>
  <c r="M11" i="6"/>
  <c r="N11" i="6"/>
  <c r="N12" i="6"/>
  <c r="N13" i="6"/>
  <c r="N14" i="6"/>
  <c r="M15" i="6"/>
  <c r="N15" i="6"/>
  <c r="N16" i="6"/>
  <c r="M17" i="6"/>
  <c r="N17" i="6"/>
  <c r="N18" i="6"/>
  <c r="M19" i="6"/>
  <c r="N19" i="6"/>
  <c r="N20" i="6"/>
  <c r="N21" i="6"/>
  <c r="N22" i="6"/>
  <c r="M23" i="6"/>
  <c r="N23" i="6"/>
  <c r="N24" i="6"/>
  <c r="N2" i="6"/>
  <c r="M2" i="6"/>
  <c r="M3" i="19"/>
  <c r="N3" i="19"/>
  <c r="M4" i="19"/>
  <c r="N4" i="19"/>
  <c r="M5" i="19"/>
  <c r="N5" i="19"/>
  <c r="M6" i="19"/>
  <c r="N6" i="19"/>
  <c r="M7" i="19"/>
  <c r="N7" i="19"/>
  <c r="N2" i="19"/>
  <c r="M2" i="19"/>
  <c r="N3" i="18"/>
  <c r="M4" i="18"/>
  <c r="N4" i="18"/>
  <c r="N5" i="18"/>
  <c r="N6" i="18"/>
  <c r="N7" i="18"/>
  <c r="M8" i="18"/>
  <c r="N8" i="18"/>
  <c r="M9" i="18"/>
  <c r="N9" i="18"/>
  <c r="N10" i="18"/>
  <c r="N11" i="18"/>
  <c r="M12" i="18"/>
  <c r="N12" i="18"/>
  <c r="M13" i="18"/>
  <c r="N13" i="18"/>
  <c r="N14" i="18"/>
  <c r="M15" i="18"/>
  <c r="N15" i="18"/>
  <c r="M16" i="18"/>
  <c r="N16" i="18"/>
  <c r="M17" i="18"/>
  <c r="N17" i="18"/>
  <c r="N18" i="18"/>
  <c r="N19" i="18"/>
  <c r="M20" i="18"/>
  <c r="N20" i="18"/>
  <c r="N21" i="18"/>
  <c r="N22" i="18"/>
  <c r="N2" i="18"/>
  <c r="N3" i="17"/>
  <c r="M4" i="17"/>
  <c r="N4" i="17"/>
  <c r="N2" i="17"/>
  <c r="M3" i="5"/>
  <c r="N3" i="5"/>
  <c r="N4" i="5"/>
  <c r="N5" i="5"/>
  <c r="M6" i="5"/>
  <c r="N6" i="5"/>
  <c r="M7" i="5"/>
  <c r="N7" i="5"/>
  <c r="M8" i="5"/>
  <c r="N8" i="5"/>
  <c r="N9" i="5"/>
  <c r="M10" i="5"/>
  <c r="N10" i="5"/>
  <c r="N11" i="5"/>
  <c r="M12" i="5"/>
  <c r="N12" i="5"/>
  <c r="N13" i="5"/>
  <c r="M14" i="5"/>
  <c r="N14" i="5"/>
  <c r="M15" i="5"/>
  <c r="N15" i="5"/>
  <c r="M22" i="5"/>
  <c r="N22" i="5"/>
  <c r="M21" i="5"/>
  <c r="N21" i="5"/>
  <c r="M16" i="5"/>
  <c r="N16" i="5"/>
  <c r="N17" i="5"/>
  <c r="M18" i="5"/>
  <c r="N18" i="5"/>
  <c r="M19" i="5"/>
  <c r="N19" i="5"/>
  <c r="N20" i="5"/>
  <c r="N3" i="15"/>
  <c r="N4" i="15"/>
  <c r="N2" i="15"/>
  <c r="M15" i="14"/>
  <c r="N15" i="14"/>
  <c r="N8" i="14"/>
  <c r="N13" i="14"/>
  <c r="M18" i="14"/>
  <c r="N18" i="14"/>
  <c r="N19" i="14"/>
  <c r="M20" i="14"/>
  <c r="N20" i="14"/>
  <c r="N16" i="14"/>
  <c r="M21" i="14"/>
  <c r="N21" i="14"/>
  <c r="N22" i="14"/>
  <c r="M4" i="14"/>
  <c r="N4" i="14"/>
  <c r="N11" i="14"/>
  <c r="N14" i="14"/>
  <c r="N10" i="14"/>
  <c r="N9" i="14"/>
  <c r="N5" i="14"/>
  <c r="M6" i="14"/>
  <c r="N6" i="14"/>
  <c r="N23" i="14"/>
  <c r="M17" i="14"/>
  <c r="N17" i="14"/>
  <c r="N3" i="14"/>
  <c r="M2" i="14"/>
  <c r="N2" i="14"/>
  <c r="N7" i="14"/>
  <c r="N12" i="14"/>
  <c r="M12" i="14"/>
  <c r="M3" i="13"/>
  <c r="N3" i="13"/>
  <c r="M4" i="13"/>
  <c r="N4" i="13"/>
  <c r="N5" i="13"/>
  <c r="N6" i="13"/>
  <c r="N2" i="13"/>
  <c r="M2" i="13"/>
  <c r="M3" i="4"/>
  <c r="N3" i="4"/>
  <c r="N4" i="4"/>
  <c r="N5" i="4"/>
  <c r="M6" i="4"/>
  <c r="N6" i="4"/>
  <c r="N7" i="4"/>
  <c r="M8" i="4"/>
  <c r="N8" i="4"/>
  <c r="N9" i="4"/>
  <c r="M10" i="4"/>
  <c r="N10" i="4"/>
  <c r="M11" i="4"/>
  <c r="N11" i="4"/>
  <c r="M12" i="4"/>
  <c r="N12" i="4"/>
  <c r="N13" i="4"/>
  <c r="M14" i="4"/>
  <c r="N14" i="4"/>
  <c r="M15" i="4"/>
  <c r="N15" i="4"/>
  <c r="N16" i="4"/>
  <c r="N17" i="4"/>
  <c r="M18" i="4"/>
  <c r="N18" i="4"/>
  <c r="M19" i="4"/>
  <c r="N19" i="4"/>
  <c r="M20" i="4"/>
  <c r="N20" i="4"/>
  <c r="N21" i="4"/>
  <c r="M22" i="4"/>
  <c r="N22" i="4"/>
  <c r="N23" i="4"/>
  <c r="N24" i="4"/>
  <c r="N2" i="4"/>
  <c r="M2" i="4"/>
  <c r="M3" i="12"/>
  <c r="N3" i="12"/>
  <c r="N4" i="12"/>
  <c r="N5" i="12"/>
  <c r="N2" i="12"/>
  <c r="N14" i="10"/>
  <c r="M14" i="10"/>
  <c r="N20" i="10"/>
  <c r="M20" i="10"/>
  <c r="N10" i="10"/>
  <c r="N8" i="10"/>
  <c r="M8" i="10"/>
  <c r="N16" i="10"/>
  <c r="M16" i="10"/>
  <c r="N17" i="10"/>
  <c r="M17" i="10"/>
  <c r="N11" i="10"/>
  <c r="N3" i="10"/>
  <c r="M3" i="10"/>
  <c r="N7" i="10"/>
  <c r="N4" i="10"/>
  <c r="N9" i="10"/>
  <c r="M9" i="10"/>
  <c r="N2" i="10"/>
  <c r="M2" i="10"/>
  <c r="N6" i="10"/>
  <c r="N18" i="10"/>
  <c r="N15" i="10"/>
  <c r="M15" i="10"/>
  <c r="N13" i="10"/>
  <c r="M13" i="10"/>
  <c r="N21" i="10"/>
  <c r="N19" i="10"/>
  <c r="M19" i="10"/>
  <c r="N12" i="10"/>
  <c r="M12" i="10"/>
  <c r="N5" i="10"/>
  <c r="M5" i="10"/>
  <c r="M3" i="11"/>
  <c r="N3" i="11"/>
  <c r="M5" i="11"/>
  <c r="M4" i="11"/>
  <c r="M6" i="11"/>
  <c r="N7" i="11"/>
  <c r="N21" i="3"/>
  <c r="N22" i="3"/>
  <c r="N17" i="3"/>
  <c r="N15" i="3"/>
  <c r="N20" i="3"/>
  <c r="N9" i="3"/>
  <c r="N13" i="3"/>
  <c r="N10" i="3"/>
  <c r="N24" i="3"/>
  <c r="N18" i="3"/>
  <c r="N16" i="3"/>
  <c r="N25" i="3"/>
  <c r="N14" i="3"/>
  <c r="N5" i="3"/>
  <c r="N4" i="3"/>
  <c r="N11" i="3"/>
  <c r="N26" i="3"/>
  <c r="N6" i="3"/>
  <c r="N3" i="3"/>
  <c r="N7" i="3"/>
  <c r="N8" i="3"/>
  <c r="N12" i="3"/>
  <c r="N2" i="3"/>
  <c r="N19" i="3"/>
  <c r="M41" i="28" l="1"/>
  <c r="M23" i="10"/>
  <c r="O23" i="10" s="1"/>
  <c r="M23" i="4"/>
  <c r="M99" i="28"/>
  <c r="M24" i="4"/>
  <c r="M100" i="28"/>
  <c r="M21" i="4"/>
  <c r="M97" i="28"/>
  <c r="M16" i="4"/>
  <c r="M92" i="28"/>
  <c r="M17" i="4"/>
  <c r="M93" i="28"/>
  <c r="M19" i="18"/>
  <c r="M135" i="28"/>
  <c r="M21" i="18"/>
  <c r="M137" i="28"/>
  <c r="M9" i="4"/>
  <c r="M86" i="28"/>
  <c r="M18" i="18"/>
  <c r="M134" i="28"/>
  <c r="M4" i="4"/>
  <c r="M81" i="28"/>
  <c r="M7" i="4"/>
  <c r="M84" i="28"/>
  <c r="M5" i="12"/>
  <c r="M28" i="28"/>
  <c r="M4" i="12"/>
  <c r="M27" i="28"/>
  <c r="M5" i="13"/>
  <c r="M77" i="28"/>
  <c r="M6" i="13"/>
  <c r="M78" i="28"/>
  <c r="M6" i="18"/>
  <c r="M122" i="28"/>
  <c r="M10" i="18"/>
  <c r="M126" i="28"/>
  <c r="M5" i="18"/>
  <c r="M121" i="28"/>
  <c r="M11" i="18"/>
  <c r="M127" i="28"/>
  <c r="M2" i="18"/>
  <c r="M119" i="28"/>
  <c r="M118" i="28"/>
  <c r="M19" i="14"/>
  <c r="M59" i="28"/>
  <c r="M7" i="14"/>
  <c r="M75" i="28"/>
  <c r="M3" i="14"/>
  <c r="M73" i="28"/>
  <c r="M5" i="14"/>
  <c r="M69" i="28"/>
  <c r="M16" i="6"/>
  <c r="M152" i="28"/>
  <c r="M9" i="14"/>
  <c r="M68" i="28"/>
  <c r="M10" i="14"/>
  <c r="M22" i="6"/>
  <c r="M156" i="28"/>
  <c r="M20" i="6"/>
  <c r="M155" i="28"/>
  <c r="M18" i="6"/>
  <c r="M154" i="28"/>
  <c r="O175" i="28"/>
  <c r="M20" i="5"/>
  <c r="M117" i="28"/>
  <c r="M17" i="5"/>
  <c r="M115" i="28"/>
  <c r="O174" i="28"/>
  <c r="O25" i="28"/>
  <c r="O21" i="28"/>
  <c r="H79" i="23" s="1"/>
  <c r="O17" i="28"/>
  <c r="H4" i="23" s="1"/>
  <c r="O13" i="28"/>
  <c r="O5" i="28"/>
  <c r="H23" i="23" s="1"/>
  <c r="O24" i="28"/>
  <c r="H34" i="23" s="1"/>
  <c r="O20" i="28"/>
  <c r="H67" i="23" s="1"/>
  <c r="O16" i="28"/>
  <c r="O12" i="28"/>
  <c r="O8" i="28"/>
  <c r="H71" i="23" s="1"/>
  <c r="O23" i="28"/>
  <c r="O19" i="28"/>
  <c r="O15" i="28"/>
  <c r="O11" i="28"/>
  <c r="O7" i="28"/>
  <c r="H63" i="23" s="1"/>
  <c r="O18" i="28"/>
  <c r="H44" i="23" s="1"/>
  <c r="O14" i="28"/>
  <c r="H51" i="23" s="1"/>
  <c r="O10" i="28"/>
  <c r="H3" i="23" s="1"/>
  <c r="O6" i="28"/>
  <c r="H60" i="23" s="1"/>
  <c r="M11" i="14"/>
  <c r="M65" i="28"/>
  <c r="M8" i="6"/>
  <c r="M145" i="28"/>
  <c r="M13" i="6"/>
  <c r="M150" i="28"/>
  <c r="M10" i="6"/>
  <c r="M147" i="28"/>
  <c r="M14" i="14"/>
  <c r="M66" i="28"/>
  <c r="M12" i="6"/>
  <c r="M149" i="28"/>
  <c r="M7" i="18"/>
  <c r="M123" i="28"/>
  <c r="M5" i="4"/>
  <c r="M82" i="28"/>
  <c r="M22" i="14"/>
  <c r="M63" i="28"/>
  <c r="M23" i="14"/>
  <c r="M71" i="28"/>
  <c r="M14" i="18"/>
  <c r="O14" i="18" s="1"/>
  <c r="M130" i="28"/>
  <c r="O130" i="28" s="1"/>
  <c r="M4" i="6"/>
  <c r="M141" i="28"/>
  <c r="M8" i="14"/>
  <c r="M56" i="28"/>
  <c r="M16" i="14"/>
  <c r="M61" i="28"/>
  <c r="M11" i="5"/>
  <c r="M109" i="28"/>
  <c r="M13" i="5"/>
  <c r="M111" i="28"/>
  <c r="M13" i="4"/>
  <c r="M89" i="28"/>
  <c r="O89" i="28" s="1"/>
  <c r="M13" i="14"/>
  <c r="M57" i="28"/>
  <c r="M6" i="6"/>
  <c r="M143" i="28"/>
  <c r="M5" i="6"/>
  <c r="M142" i="28"/>
  <c r="M5" i="5"/>
  <c r="M104" i="28"/>
  <c r="M4" i="5"/>
  <c r="M103" i="28"/>
  <c r="M2" i="15"/>
  <c r="M51" i="28"/>
  <c r="M3" i="15"/>
  <c r="M52" i="28"/>
  <c r="O3" i="28"/>
  <c r="H7" i="26" s="1"/>
  <c r="H27" i="23"/>
  <c r="O4" i="28"/>
  <c r="H47" i="23" s="1"/>
  <c r="O2" i="28"/>
  <c r="H3" i="26" s="1"/>
  <c r="M4" i="15"/>
  <c r="M53" i="28"/>
  <c r="O1" i="28"/>
  <c r="M11" i="10"/>
  <c r="M44" i="28"/>
  <c r="M6" i="10"/>
  <c r="M36" i="28"/>
  <c r="M21" i="10"/>
  <c r="M32" i="28"/>
  <c r="O32" i="28" s="1"/>
  <c r="M10" i="10"/>
  <c r="M48" i="28"/>
  <c r="M40" i="28"/>
  <c r="O40" i="28" s="1"/>
  <c r="M35" i="28"/>
  <c r="M18" i="10"/>
  <c r="M7" i="11"/>
  <c r="O5" i="11" s="1"/>
  <c r="M4" i="10"/>
  <c r="M3" i="17"/>
  <c r="O3" i="17" s="1"/>
  <c r="M42" i="28"/>
  <c r="M7" i="10"/>
  <c r="O3" i="20"/>
  <c r="O3" i="22"/>
  <c r="O18" i="21"/>
  <c r="O2" i="20"/>
  <c r="O14" i="21"/>
  <c r="O15" i="4"/>
  <c r="O12" i="21"/>
  <c r="O8" i="21"/>
  <c r="O5" i="21"/>
  <c r="O20" i="18"/>
  <c r="O3" i="19"/>
  <c r="O15" i="21"/>
  <c r="O11" i="21"/>
  <c r="O7" i="21"/>
  <c r="O3" i="21"/>
  <c r="O5" i="19"/>
  <c r="O16" i="21"/>
  <c r="O2" i="22"/>
  <c r="O10" i="21"/>
  <c r="O6" i="21"/>
  <c r="O2" i="21"/>
  <c r="O4" i="21"/>
  <c r="O17" i="21"/>
  <c r="O13" i="21"/>
  <c r="O9" i="21"/>
  <c r="O4" i="19"/>
  <c r="O6" i="19"/>
  <c r="O7" i="19"/>
  <c r="O2" i="19"/>
  <c r="O2" i="13"/>
  <c r="O2" i="12"/>
  <c r="M2" i="3"/>
  <c r="M12" i="3"/>
  <c r="M8" i="3"/>
  <c r="M7" i="3"/>
  <c r="M3" i="3"/>
  <c r="M6" i="3"/>
  <c r="M26" i="3"/>
  <c r="M11" i="3"/>
  <c r="M4" i="3"/>
  <c r="M5" i="3"/>
  <c r="M14" i="3"/>
  <c r="M25" i="3"/>
  <c r="M16" i="3"/>
  <c r="M18" i="3"/>
  <c r="M24" i="3"/>
  <c r="M10" i="3"/>
  <c r="M13" i="3"/>
  <c r="M9" i="3"/>
  <c r="M20" i="3"/>
  <c r="M15" i="3"/>
  <c r="M17" i="3"/>
  <c r="M22" i="3"/>
  <c r="M21" i="3"/>
  <c r="M19" i="3"/>
  <c r="O5" i="12" l="1"/>
  <c r="O3" i="12"/>
  <c r="O28" i="28"/>
  <c r="O4" i="12"/>
  <c r="O27" i="28"/>
  <c r="H4" i="26" s="1"/>
  <c r="O16" i="18"/>
  <c r="O9" i="18"/>
  <c r="O26" i="28"/>
  <c r="O5" i="13"/>
  <c r="O4" i="13"/>
  <c r="O6" i="13"/>
  <c r="O3" i="13"/>
  <c r="O78" i="28"/>
  <c r="O5" i="18"/>
  <c r="O17" i="18"/>
  <c r="O6" i="18"/>
  <c r="O3" i="18"/>
  <c r="O10" i="18"/>
  <c r="O77" i="28"/>
  <c r="O19" i="18"/>
  <c r="O21" i="18"/>
  <c r="O15" i="18"/>
  <c r="O4" i="18"/>
  <c r="O76" i="28"/>
  <c r="O118" i="28"/>
  <c r="O119" i="28"/>
  <c r="O10" i="4"/>
  <c r="O6" i="4"/>
  <c r="O104" i="28"/>
  <c r="O143" i="28"/>
  <c r="O42" i="28"/>
  <c r="O19" i="4"/>
  <c r="O148" i="28"/>
  <c r="O35" i="28"/>
  <c r="O38" i="28"/>
  <c r="O153" i="28"/>
  <c r="O31" i="28"/>
  <c r="H64" i="23" s="1"/>
  <c r="O46" i="28"/>
  <c r="O44" i="28"/>
  <c r="O103" i="28"/>
  <c r="O116" i="28"/>
  <c r="O115" i="28"/>
  <c r="O117" i="28"/>
  <c r="O102" i="28"/>
  <c r="O114" i="28"/>
  <c r="O113" i="28"/>
  <c r="O142" i="28"/>
  <c r="O111" i="28"/>
  <c r="O141" i="28"/>
  <c r="O82" i="28"/>
  <c r="O83" i="28"/>
  <c r="O95" i="28"/>
  <c r="O86" i="28"/>
  <c r="O80" i="28"/>
  <c r="O98" i="28"/>
  <c r="O90" i="28"/>
  <c r="O79" i="28"/>
  <c r="O97" i="28"/>
  <c r="O92" i="28"/>
  <c r="O100" i="28"/>
  <c r="O81" i="28"/>
  <c r="O99" i="28"/>
  <c r="O94" i="28"/>
  <c r="O93" i="28"/>
  <c r="O84" i="28"/>
  <c r="O85" i="28"/>
  <c r="O96" i="28"/>
  <c r="O87" i="28"/>
  <c r="O149" i="28"/>
  <c r="O147" i="28"/>
  <c r="O145" i="28"/>
  <c r="O152" i="28"/>
  <c r="O43" i="28"/>
  <c r="O139" i="28"/>
  <c r="O155" i="28"/>
  <c r="O105" i="28"/>
  <c r="O41" i="28"/>
  <c r="O106" i="28"/>
  <c r="O50" i="28"/>
  <c r="O110" i="28"/>
  <c r="O47" i="28"/>
  <c r="O30" i="28"/>
  <c r="H28" i="23" s="1"/>
  <c r="O140" i="28"/>
  <c r="O108" i="28"/>
  <c r="O45" i="28"/>
  <c r="O33" i="28"/>
  <c r="H80" i="23" s="1"/>
  <c r="O48" i="28"/>
  <c r="O36" i="28"/>
  <c r="O109" i="28"/>
  <c r="O123" i="28"/>
  <c r="O134" i="28"/>
  <c r="O133" i="28"/>
  <c r="O129" i="28"/>
  <c r="O124" i="28"/>
  <c r="O135" i="28"/>
  <c r="O126" i="28"/>
  <c r="O122" i="28"/>
  <c r="O137" i="28"/>
  <c r="O125" i="28"/>
  <c r="O132" i="28"/>
  <c r="O128" i="28"/>
  <c r="O131" i="28"/>
  <c r="O127" i="28"/>
  <c r="O150" i="28"/>
  <c r="O34" i="28"/>
  <c r="H72" i="23" s="1"/>
  <c r="O154" i="28"/>
  <c r="O39" i="28"/>
  <c r="O144" i="28"/>
  <c r="O112" i="28"/>
  <c r="O49" i="28"/>
  <c r="O37" i="28"/>
  <c r="O156" i="28"/>
  <c r="O22" i="18"/>
  <c r="O13" i="18"/>
  <c r="O2" i="18"/>
  <c r="O18" i="18"/>
  <c r="O7" i="18"/>
  <c r="O20" i="4"/>
  <c r="O11" i="4"/>
  <c r="O8" i="18"/>
  <c r="O13" i="4"/>
  <c r="O11" i="18"/>
  <c r="O24" i="4"/>
  <c r="O12" i="18"/>
  <c r="O6" i="6"/>
  <c r="O2" i="4"/>
  <c r="O16" i="5"/>
  <c r="O8" i="4"/>
  <c r="O22" i="4"/>
  <c r="O5" i="4"/>
  <c r="O17" i="4"/>
  <c r="O16" i="4"/>
  <c r="O8" i="14"/>
  <c r="O27" i="3"/>
  <c r="O10" i="6"/>
  <c r="O20" i="14"/>
  <c r="O5" i="14"/>
  <c r="O22" i="6"/>
  <c r="O22" i="14"/>
  <c r="O2" i="14"/>
  <c r="O3" i="5"/>
  <c r="O15" i="6"/>
  <c r="O55" i="28"/>
  <c r="O7" i="14"/>
  <c r="O21" i="4"/>
  <c r="O18" i="4"/>
  <c r="O9" i="5"/>
  <c r="O7" i="5"/>
  <c r="O12" i="4"/>
  <c r="O3" i="4"/>
  <c r="O23" i="4"/>
  <c r="O9" i="4"/>
  <c r="O4" i="4"/>
  <c r="O14" i="4"/>
  <c r="O12" i="5"/>
  <c r="O9" i="6"/>
  <c r="O8" i="6"/>
  <c r="O17" i="5"/>
  <c r="O7" i="4"/>
  <c r="O73" i="28"/>
  <c r="O2" i="17"/>
  <c r="O4" i="17"/>
  <c r="O21" i="5"/>
  <c r="O2" i="6"/>
  <c r="O22" i="5"/>
  <c r="O59" i="28"/>
  <c r="O4" i="15"/>
  <c r="O68" i="28"/>
  <c r="O64" i="28"/>
  <c r="O70" i="28"/>
  <c r="O3" i="14"/>
  <c r="O13" i="6"/>
  <c r="O4" i="6"/>
  <c r="O18" i="6"/>
  <c r="O14" i="6"/>
  <c r="O10" i="14"/>
  <c r="O5" i="5"/>
  <c r="O11" i="5"/>
  <c r="O3" i="6"/>
  <c r="O19" i="6"/>
  <c r="O21" i="14"/>
  <c r="O3" i="15"/>
  <c r="O13" i="5"/>
  <c r="O16" i="14"/>
  <c r="O12" i="14"/>
  <c r="O14" i="14"/>
  <c r="O19" i="5"/>
  <c r="O6" i="5"/>
  <c r="O17" i="6"/>
  <c r="O12" i="6"/>
  <c r="O16" i="6"/>
  <c r="O15" i="14"/>
  <c r="O23" i="14"/>
  <c r="O8" i="5"/>
  <c r="O7" i="6"/>
  <c r="O23" i="6"/>
  <c r="O18" i="5"/>
  <c r="O9" i="14"/>
  <c r="O15" i="5"/>
  <c r="O4" i="14"/>
  <c r="O20" i="5"/>
  <c r="O11" i="14"/>
  <c r="O18" i="14"/>
  <c r="O6" i="14"/>
  <c r="O4" i="5"/>
  <c r="O14" i="5"/>
  <c r="O21" i="6"/>
  <c r="O24" i="6"/>
  <c r="O5" i="6"/>
  <c r="O20" i="6"/>
  <c r="O19" i="14"/>
  <c r="O10" i="5"/>
  <c r="O11" i="6"/>
  <c r="O13" i="14"/>
  <c r="O17" i="14"/>
  <c r="O72" i="28"/>
  <c r="O58" i="28"/>
  <c r="O67" i="28"/>
  <c r="O61" i="28"/>
  <c r="O63" i="28"/>
  <c r="O54" i="28"/>
  <c r="O57" i="28"/>
  <c r="O66" i="28"/>
  <c r="O75" i="28"/>
  <c r="O69" i="28"/>
  <c r="O71" i="28"/>
  <c r="O56" i="28"/>
  <c r="O65" i="28"/>
  <c r="O74" i="28"/>
  <c r="O60" i="28"/>
  <c r="O62" i="28"/>
  <c r="O7" i="11"/>
  <c r="O3" i="11"/>
  <c r="O2" i="11"/>
  <c r="O4" i="11"/>
  <c r="O19" i="10"/>
  <c r="O4" i="10"/>
  <c r="O2" i="15"/>
  <c r="O7" i="10"/>
  <c r="O15" i="10"/>
  <c r="O14" i="10"/>
  <c r="O6" i="10"/>
  <c r="O11" i="10"/>
  <c r="O29" i="28"/>
  <c r="H61" i="23" s="1"/>
  <c r="O10" i="10"/>
  <c r="O53" i="28"/>
  <c r="O52" i="28"/>
  <c r="O51" i="28"/>
  <c r="H19" i="23"/>
  <c r="H15" i="23"/>
  <c r="H35" i="23"/>
  <c r="H7" i="23"/>
  <c r="O21" i="10"/>
  <c r="O19" i="3"/>
  <c r="O6" i="11"/>
  <c r="O5" i="10"/>
  <c r="O20" i="10"/>
  <c r="O8" i="10"/>
  <c r="O16" i="10"/>
  <c r="O9" i="10"/>
  <c r="O12" i="10"/>
  <c r="O17" i="10"/>
  <c r="O18" i="10"/>
  <c r="O2" i="10"/>
  <c r="O13" i="10"/>
  <c r="O3" i="10"/>
  <c r="H8" i="26"/>
  <c r="H11" i="23"/>
  <c r="O22" i="3"/>
  <c r="O20" i="3"/>
  <c r="O26" i="3"/>
  <c r="O17" i="3"/>
  <c r="O9" i="3"/>
  <c r="O18" i="3"/>
  <c r="O5" i="3"/>
  <c r="O6" i="3"/>
  <c r="O8" i="3"/>
  <c r="O24" i="3"/>
  <c r="O15" i="3"/>
  <c r="O13" i="3"/>
  <c r="O16" i="3"/>
  <c r="O4" i="3"/>
  <c r="O3" i="3"/>
  <c r="O12" i="3"/>
  <c r="O14" i="3"/>
  <c r="O21" i="3"/>
  <c r="O10" i="3"/>
  <c r="O25" i="3"/>
  <c r="O11" i="3"/>
  <c r="O7" i="3"/>
  <c r="O2" i="3"/>
  <c r="H36" i="23" l="1"/>
  <c r="H8" i="23"/>
  <c r="H31" i="23"/>
  <c r="H68" i="23"/>
  <c r="H24" i="23"/>
  <c r="H48" i="23"/>
  <c r="H12" i="23"/>
  <c r="H52" i="23"/>
  <c r="H84" i="23"/>
  <c r="H75" i="23"/>
  <c r="H40" i="23"/>
  <c r="H45" i="23"/>
  <c r="H5" i="23"/>
  <c r="H55" i="23"/>
  <c r="H6" i="27"/>
  <c r="H20" i="24"/>
  <c r="H36" i="24"/>
  <c r="H52" i="24"/>
  <c r="H76" i="23"/>
  <c r="H43" i="24"/>
  <c r="H8" i="24"/>
  <c r="H25" i="24"/>
  <c r="H13" i="23"/>
  <c r="H29" i="23"/>
  <c r="H49" i="23"/>
  <c r="H69" i="23"/>
  <c r="H27" i="24"/>
  <c r="H3" i="24"/>
  <c r="H30" i="24"/>
  <c r="H46" i="24"/>
  <c r="H62" i="24"/>
  <c r="H6" i="26"/>
  <c r="H14" i="23"/>
  <c r="H30" i="23"/>
  <c r="H50" i="23"/>
  <c r="H66" i="23"/>
  <c r="H82" i="23"/>
  <c r="H11" i="24"/>
  <c r="H59" i="24"/>
  <c r="H24" i="24"/>
  <c r="H88" i="23"/>
  <c r="H55" i="24"/>
  <c r="H13" i="24"/>
  <c r="H29" i="24"/>
  <c r="H44" i="24"/>
  <c r="H32" i="23"/>
  <c r="H67" i="24"/>
  <c r="H33" i="24"/>
  <c r="H53" i="24"/>
  <c r="H5" i="26"/>
  <c r="H73" i="23"/>
  <c r="I74" i="23" s="1"/>
  <c r="H6" i="24"/>
  <c r="H63" i="24"/>
  <c r="H18" i="24"/>
  <c r="H38" i="24"/>
  <c r="H10" i="26"/>
  <c r="H22" i="23"/>
  <c r="H46" i="23"/>
  <c r="H70" i="23"/>
  <c r="H47" i="24"/>
  <c r="H60" i="24"/>
  <c r="H65" i="24"/>
  <c r="H33" i="23"/>
  <c r="H81" i="23"/>
  <c r="H4" i="24"/>
  <c r="H70" i="24"/>
  <c r="H38" i="23"/>
  <c r="H78" i="23"/>
  <c r="H59" i="23"/>
  <c r="H64" i="24"/>
  <c r="H21" i="24"/>
  <c r="H17" i="23"/>
  <c r="H65" i="23"/>
  <c r="H51" i="24"/>
  <c r="H10" i="24"/>
  <c r="H54" i="24"/>
  <c r="H18" i="23"/>
  <c r="H62" i="23"/>
  <c r="H35" i="24"/>
  <c r="H16" i="24"/>
  <c r="H48" i="24"/>
  <c r="H56" i="23"/>
  <c r="H3" i="27"/>
  <c r="H37" i="24"/>
  <c r="H61" i="24"/>
  <c r="H9" i="26"/>
  <c r="H53" i="23"/>
  <c r="H19" i="24"/>
  <c r="H4" i="27"/>
  <c r="H22" i="24"/>
  <c r="H66" i="24"/>
  <c r="H6" i="23"/>
  <c r="H26" i="23"/>
  <c r="I26" i="23" s="1"/>
  <c r="H54" i="23"/>
  <c r="H5" i="27"/>
  <c r="H15" i="24"/>
  <c r="H17" i="24"/>
  <c r="H45" i="24"/>
  <c r="H9" i="23"/>
  <c r="H57" i="23"/>
  <c r="H39" i="24"/>
  <c r="H26" i="24"/>
  <c r="H10" i="23"/>
  <c r="H58" i="23"/>
  <c r="H23" i="24"/>
  <c r="H32" i="24"/>
  <c r="H31" i="24"/>
  <c r="H49" i="24"/>
  <c r="H37" i="23"/>
  <c r="H74" i="24"/>
  <c r="H42" i="23"/>
  <c r="I10" i="24" l="1"/>
  <c r="I30" i="24"/>
  <c r="I50" i="24"/>
  <c r="I14" i="24"/>
  <c r="I82" i="23"/>
  <c r="I46" i="23"/>
  <c r="I18" i="23"/>
  <c r="I34" i="24"/>
  <c r="I26" i="24"/>
  <c r="I54" i="24"/>
  <c r="I10" i="26"/>
  <c r="I22" i="24"/>
  <c r="I66" i="23"/>
  <c r="I6" i="26"/>
  <c r="I14" i="23"/>
  <c r="I10" i="23"/>
  <c r="I30" i="23"/>
  <c r="I38" i="23"/>
  <c r="I6" i="27"/>
  <c r="J6" i="27" s="1"/>
  <c r="I38" i="24"/>
  <c r="I66" i="24"/>
  <c r="I58" i="23"/>
  <c r="I34" i="23"/>
  <c r="I62" i="24"/>
  <c r="I6" i="24"/>
  <c r="I46" i="24"/>
  <c r="I6" i="23"/>
  <c r="I78" i="23"/>
  <c r="I50" i="23"/>
  <c r="I62" i="23"/>
  <c r="I18" i="24"/>
  <c r="I54" i="23"/>
  <c r="I70" i="23"/>
  <c r="J14" i="24" l="1"/>
  <c r="J46" i="24"/>
  <c r="J30" i="24"/>
  <c r="J58" i="24"/>
  <c r="J34" i="24"/>
  <c r="J10" i="26"/>
  <c r="J50" i="24"/>
  <c r="J6" i="26"/>
  <c r="J70" i="23"/>
  <c r="J42" i="24"/>
  <c r="J62" i="24"/>
  <c r="J10" i="24"/>
  <c r="J50" i="23"/>
  <c r="J6" i="24"/>
  <c r="J26" i="24"/>
  <c r="J38" i="23"/>
  <c r="J66" i="23"/>
  <c r="J62" i="23"/>
  <c r="J34" i="23"/>
  <c r="J66" i="24"/>
  <c r="J18" i="23"/>
  <c r="J14" i="23"/>
  <c r="J78" i="23"/>
  <c r="J54" i="23"/>
  <c r="J26" i="23"/>
  <c r="J22" i="24"/>
  <c r="J6" i="23"/>
  <c r="J54" i="24"/>
  <c r="J58" i="23"/>
  <c r="J38" i="24"/>
  <c r="J74" i="23"/>
  <c r="J82" i="23"/>
  <c r="J10" i="23"/>
  <c r="J30" i="23"/>
</calcChain>
</file>

<file path=xl/sharedStrings.xml><?xml version="1.0" encoding="utf-8"?>
<sst xmlns="http://schemas.openxmlformats.org/spreadsheetml/2006/main" count="13249" uniqueCount="544">
  <si>
    <t>CLASS</t>
  </si>
  <si>
    <t>TEST</t>
  </si>
  <si>
    <t>S/J</t>
  </si>
  <si>
    <t>CLUB</t>
  </si>
  <si>
    <t>TEAM NAME</t>
  </si>
  <si>
    <t>FIRST NAME</t>
  </si>
  <si>
    <t>SURNAME</t>
  </si>
  <si>
    <t>HORSE</t>
  </si>
  <si>
    <t>ROR NUMBER</t>
  </si>
  <si>
    <t xml:space="preserve"> </t>
  </si>
  <si>
    <t>NOVICE</t>
  </si>
  <si>
    <t>P12 (2005)</t>
  </si>
  <si>
    <t>N28 (2008)</t>
  </si>
  <si>
    <t>INTER</t>
  </si>
  <si>
    <t>P14 (2006)</t>
  </si>
  <si>
    <t>N24 (2010)</t>
  </si>
  <si>
    <t>N30 (2006)</t>
  </si>
  <si>
    <t>E50 (2007)</t>
  </si>
  <si>
    <t>OPEN</t>
  </si>
  <si>
    <t>M63 (2002)</t>
  </si>
  <si>
    <t>AM93 (2004)</t>
  </si>
  <si>
    <t>J</t>
  </si>
  <si>
    <t>BRIMHAM</t>
  </si>
  <si>
    <t>IND</t>
  </si>
  <si>
    <t>MILLIE</t>
  </si>
  <si>
    <t>BELL</t>
  </si>
  <si>
    <t>STRINESDALE RHYTHM</t>
  </si>
  <si>
    <t>S</t>
  </si>
  <si>
    <t>CLAIRE</t>
  </si>
  <si>
    <t>CARNEY</t>
  </si>
  <si>
    <t>MOELWYN OSIAN</t>
  </si>
  <si>
    <t xml:space="preserve">ALEXIS </t>
  </si>
  <si>
    <t>GREGORY</t>
  </si>
  <si>
    <t>LADY HILL</t>
  </si>
  <si>
    <t>TRAVELLING WITH ROGER EVANS</t>
  </si>
  <si>
    <t>ROGER</t>
  </si>
  <si>
    <t>EVANS</t>
  </si>
  <si>
    <t>GALWAY GYPSY</t>
  </si>
  <si>
    <t>TRAVELLING WITH ALEXIS GREGORY</t>
  </si>
  <si>
    <t>CLARE</t>
  </si>
  <si>
    <t>PARKER</t>
  </si>
  <si>
    <t>FAERIE QUEEN</t>
  </si>
  <si>
    <t>HOLLY</t>
  </si>
  <si>
    <t>PARRY</t>
  </si>
  <si>
    <t>PERSIAN SILK</t>
  </si>
  <si>
    <t>ALEXIS</t>
  </si>
  <si>
    <t xml:space="preserve">S </t>
  </si>
  <si>
    <t>LAST TANGO IN CALDERDALE</t>
  </si>
  <si>
    <t>JEANETTE</t>
  </si>
  <si>
    <t>ATKINS</t>
  </si>
  <si>
    <t>HILLSIDE PATCH</t>
  </si>
  <si>
    <t>SHANICE</t>
  </si>
  <si>
    <t>WELDON</t>
  </si>
  <si>
    <t>PILAR</t>
  </si>
  <si>
    <t>HAYLEY</t>
  </si>
  <si>
    <t>BAKER</t>
  </si>
  <si>
    <t>ONEIDA EVENING STAR</t>
  </si>
  <si>
    <t xml:space="preserve">REBECCA </t>
  </si>
  <si>
    <t>STEAD</t>
  </si>
  <si>
    <t>FIRST TERM</t>
  </si>
  <si>
    <t>ONLY FOOLS ON HORSES</t>
  </si>
  <si>
    <t>JANICE</t>
  </si>
  <si>
    <t>BATES</t>
  </si>
  <si>
    <t>BARRONTOP CHARLIE</t>
  </si>
  <si>
    <t xml:space="preserve">PAULA </t>
  </si>
  <si>
    <t>UNWIN</t>
  </si>
  <si>
    <t xml:space="preserve">ARIZONA IV </t>
  </si>
  <si>
    <t>DAMSELS IN DISTRESSAGE</t>
  </si>
  <si>
    <t>TJ</t>
  </si>
  <si>
    <t>GREENWOOD</t>
  </si>
  <si>
    <t>STARLIGHT ESCADA</t>
  </si>
  <si>
    <t>BEVERLY</t>
  </si>
  <si>
    <t>NAYLOR</t>
  </si>
  <si>
    <t>JACKS ROULETTE</t>
  </si>
  <si>
    <t>WENDY</t>
  </si>
  <si>
    <t>HALSTEAD</t>
  </si>
  <si>
    <t>DURKAR TIGER LILLY</t>
  </si>
  <si>
    <t>EAST YORKSHIRE</t>
  </si>
  <si>
    <t xml:space="preserve">TEAM  </t>
  </si>
  <si>
    <t xml:space="preserve">ISABELLA </t>
  </si>
  <si>
    <t>INESON</t>
  </si>
  <si>
    <t>MARCO</t>
  </si>
  <si>
    <t>MEGAN</t>
  </si>
  <si>
    <t>DUCAL DANCING BELLE</t>
  </si>
  <si>
    <t>IZZY</t>
  </si>
  <si>
    <t>BLOOMFIELD</t>
  </si>
  <si>
    <t>DUCAL APACHE STAR</t>
  </si>
  <si>
    <t>EMMA</t>
  </si>
  <si>
    <t>MOUNFIELD</t>
  </si>
  <si>
    <t>COLIN</t>
  </si>
  <si>
    <t>GOLD</t>
  </si>
  <si>
    <t>REBECCA</t>
  </si>
  <si>
    <t>HUTCHINSON</t>
  </si>
  <si>
    <t>MUNDY</t>
  </si>
  <si>
    <t>FLAURIS</t>
  </si>
  <si>
    <t>KATHY</t>
  </si>
  <si>
    <t>MACLEAN</t>
  </si>
  <si>
    <t>DOUBLE DILEMMA</t>
  </si>
  <si>
    <t>DENISE</t>
  </si>
  <si>
    <t>NEWSOME</t>
  </si>
  <si>
    <t>BERTIE ARMS</t>
  </si>
  <si>
    <t>BLUE</t>
  </si>
  <si>
    <t>MICHAELA</t>
  </si>
  <si>
    <t>STANHOPES BOBBY DAZZLER</t>
  </si>
  <si>
    <t>SARAH</t>
  </si>
  <si>
    <t>HOLLICH</t>
  </si>
  <si>
    <t>DUCAL DANCING ROSA</t>
  </si>
  <si>
    <t>CHRISTINE</t>
  </si>
  <si>
    <t>FREEAR</t>
  </si>
  <si>
    <t>SEARGEANT MAN</t>
  </si>
  <si>
    <t>FLAYNE DANDINI</t>
  </si>
  <si>
    <t xml:space="preserve">JOYCE </t>
  </si>
  <si>
    <t>FEARN</t>
  </si>
  <si>
    <t>STIG OF THE DUMP</t>
  </si>
  <si>
    <t>GINNY</t>
  </si>
  <si>
    <t>LOW</t>
  </si>
  <si>
    <t>PIEBALD PADDY</t>
  </si>
  <si>
    <t>NIDDVALLEY RIDING CLUB</t>
  </si>
  <si>
    <t>NIDD FLYERS</t>
  </si>
  <si>
    <t>LOUISE</t>
  </si>
  <si>
    <t>DOWNIE</t>
  </si>
  <si>
    <t>COCO</t>
  </si>
  <si>
    <t>LAUREN</t>
  </si>
  <si>
    <t>HYDE</t>
  </si>
  <si>
    <t>FONS K</t>
  </si>
  <si>
    <t>PHILIPPA</t>
  </si>
  <si>
    <t>PARSONS</t>
  </si>
  <si>
    <t>JAYNE</t>
  </si>
  <si>
    <t>HAWLEY</t>
  </si>
  <si>
    <t>WOODCOCK RYAN</t>
  </si>
  <si>
    <t>WHITE ROSE</t>
  </si>
  <si>
    <t>WHITE ROSE WHITE</t>
  </si>
  <si>
    <t>HELEN</t>
  </si>
  <si>
    <t>BEVERIDGE</t>
  </si>
  <si>
    <t>RACHEL</t>
  </si>
  <si>
    <t>NEWTON</t>
  </si>
  <si>
    <t>PINOT</t>
  </si>
  <si>
    <t>SUE</t>
  </si>
  <si>
    <t>TAYLOR</t>
  </si>
  <si>
    <t>SKYELANDS CAROUSEL</t>
  </si>
  <si>
    <t>LUCY</t>
  </si>
  <si>
    <t>ROOK</t>
  </si>
  <si>
    <t>FINNEGAN CRUISES</t>
  </si>
  <si>
    <t>WHITE ROSE BURGUNDY</t>
  </si>
  <si>
    <t>HANNAH</t>
  </si>
  <si>
    <t>CALEY</t>
  </si>
  <si>
    <t>KRAFTY BERTIE</t>
  </si>
  <si>
    <t>SAMANTHA</t>
  </si>
  <si>
    <t>ROZENBROEK</t>
  </si>
  <si>
    <t>URETTE</t>
  </si>
  <si>
    <t>WHITE ROSE GOLD</t>
  </si>
  <si>
    <t>PREMIER AMBITIONS</t>
  </si>
  <si>
    <t>POPPIE</t>
  </si>
  <si>
    <t>MILNES</t>
  </si>
  <si>
    <t>APACHE NIGHT SHADOW</t>
  </si>
  <si>
    <t>FIONA</t>
  </si>
  <si>
    <t>WITTY</t>
  </si>
  <si>
    <t>EARLY MORN II</t>
  </si>
  <si>
    <t>YORK &amp; DISTRICT</t>
  </si>
  <si>
    <t>SWEET SERPENTINES</t>
  </si>
  <si>
    <t xml:space="preserve">CHARLOTTE </t>
  </si>
  <si>
    <t>EDWARDS</t>
  </si>
  <si>
    <t>BELLADONNA DOLL</t>
  </si>
  <si>
    <t>DAVE</t>
  </si>
  <si>
    <t>BRACKPOOL</t>
  </si>
  <si>
    <t>KUBA</t>
  </si>
  <si>
    <t>MICHELLE</t>
  </si>
  <si>
    <t>WATLING</t>
  </si>
  <si>
    <t>DYSARTS GAWAIN</t>
  </si>
  <si>
    <t>HARDMAN</t>
  </si>
  <si>
    <t>HILLVILLA SUPER NOVA</t>
  </si>
  <si>
    <t>SWEET TRANSITIONS</t>
  </si>
  <si>
    <t>NICOLA</t>
  </si>
  <si>
    <t>STEPHENSON-BARR</t>
  </si>
  <si>
    <t>MENNELL</t>
  </si>
  <si>
    <t>MISS BROWN (MISSY)</t>
  </si>
  <si>
    <t>DEBBIE</t>
  </si>
  <si>
    <t>LISTER</t>
  </si>
  <si>
    <t>STATE COUTURE</t>
  </si>
  <si>
    <t>HELMONT</t>
  </si>
  <si>
    <t>HEATHERSEDGE BLOW A KISS</t>
  </si>
  <si>
    <t xml:space="preserve">INTER </t>
  </si>
  <si>
    <t>SWEET CIRCLES</t>
  </si>
  <si>
    <t>SUSIE</t>
  </si>
  <si>
    <t>WILDEY</t>
  </si>
  <si>
    <t>NANCY NO NAME</t>
  </si>
  <si>
    <t>SWEET MOVERS</t>
  </si>
  <si>
    <t>AMANDA</t>
  </si>
  <si>
    <t>SNOWDON</t>
  </si>
  <si>
    <t>MARACHIE</t>
  </si>
  <si>
    <t>TEAM NAME/IND</t>
  </si>
  <si>
    <t>A</t>
  </si>
  <si>
    <t>B</t>
  </si>
  <si>
    <t>C</t>
  </si>
  <si>
    <t>D</t>
  </si>
  <si>
    <t>P12</t>
  </si>
  <si>
    <t>P14</t>
  </si>
  <si>
    <t>N28</t>
  </si>
  <si>
    <t>N24</t>
  </si>
  <si>
    <t>N30</t>
  </si>
  <si>
    <t>E50</t>
  </si>
  <si>
    <t>M63</t>
  </si>
  <si>
    <t>AM93</t>
  </si>
  <si>
    <t xml:space="preserve">B </t>
  </si>
  <si>
    <t>RIDER NO</t>
  </si>
  <si>
    <t>TIME</t>
  </si>
  <si>
    <t>ARENA</t>
  </si>
  <si>
    <t>NORTHALLERTON</t>
  </si>
  <si>
    <t>RED DOTS</t>
  </si>
  <si>
    <t>KERRY</t>
  </si>
  <si>
    <t>LOVERIDGE</t>
  </si>
  <si>
    <t>TONEVANE CHUNKY</t>
  </si>
  <si>
    <t>SALMON</t>
  </si>
  <si>
    <t>CRANBEG HUNDRED</t>
  </si>
  <si>
    <t>CATHERINE</t>
  </si>
  <si>
    <t>HARSTON</t>
  </si>
  <si>
    <t>JUBILEE SECRET</t>
  </si>
  <si>
    <t>HEIDI</t>
  </si>
  <si>
    <t>STEWART</t>
  </si>
  <si>
    <t>SPOT IN</t>
  </si>
  <si>
    <t>YELLOW SPOTS</t>
  </si>
  <si>
    <t>MYERS</t>
  </si>
  <si>
    <t>MERLINS MAGIC</t>
  </si>
  <si>
    <t>CAROLINE</t>
  </si>
  <si>
    <t>I'ANSON</t>
  </si>
  <si>
    <t>DUNGARVAN ELVIS</t>
  </si>
  <si>
    <t>KENNY</t>
  </si>
  <si>
    <t>SCARLETT BROWN</t>
  </si>
  <si>
    <t>JAN</t>
  </si>
  <si>
    <t>BROWN</t>
  </si>
  <si>
    <t>CVS HOTBOOTY</t>
  </si>
  <si>
    <t>AMBER</t>
  </si>
  <si>
    <t>WILLIAMSON</t>
  </si>
  <si>
    <t>KILCRONA BOY</t>
  </si>
  <si>
    <t>KATY</t>
  </si>
  <si>
    <t>SMITH</t>
  </si>
  <si>
    <t>BORIS</t>
  </si>
  <si>
    <t>ELLA</t>
  </si>
  <si>
    <t>SHARPE</t>
  </si>
  <si>
    <t>EMLAGHARIN HO CHI MIN</t>
  </si>
  <si>
    <t>LILY</t>
  </si>
  <si>
    <t>STADMORSLOW RED</t>
  </si>
  <si>
    <t>PINK POINTS</t>
  </si>
  <si>
    <t>ELEANOR</t>
  </si>
  <si>
    <t>MERCER</t>
  </si>
  <si>
    <t>WATSISNAME</t>
  </si>
  <si>
    <t>PURPLE CIRCLES</t>
  </si>
  <si>
    <t>TOORTAUN LAD</t>
  </si>
  <si>
    <t>AM</t>
  </si>
  <si>
    <t>CUL8R</t>
  </si>
  <si>
    <t>RIDER 1</t>
  </si>
  <si>
    <t>RIDER 2</t>
  </si>
  <si>
    <t>RIDER 3</t>
  </si>
  <si>
    <t>RIDER 4</t>
  </si>
  <si>
    <t>239 2016</t>
  </si>
  <si>
    <t>CALDERDALE SADDLE CLUB</t>
  </si>
  <si>
    <t>MALTON</t>
  </si>
  <si>
    <t>BETH</t>
  </si>
  <si>
    <t>PORTER</t>
  </si>
  <si>
    <t>POPPY</t>
  </si>
  <si>
    <t>PUGH</t>
  </si>
  <si>
    <t>GENETIC CODE</t>
  </si>
  <si>
    <t>JESS</t>
  </si>
  <si>
    <t>JOHNSON</t>
  </si>
  <si>
    <t>MR BOYZE</t>
  </si>
  <si>
    <t>DIAQUIRIS MAGIC RHYTHM</t>
  </si>
  <si>
    <t>PURPLE</t>
  </si>
  <si>
    <t xml:space="preserve">BEATRICE </t>
  </si>
  <si>
    <t>FAIRLEY</t>
  </si>
  <si>
    <t>STANHOPES SONG OF THE SEA</t>
  </si>
  <si>
    <t>LYNDA</t>
  </si>
  <si>
    <t>FAIRCLOUGH</t>
  </si>
  <si>
    <t>MOJO</t>
  </si>
  <si>
    <t>DENNIS</t>
  </si>
  <si>
    <t>GIDDY HEIGHTS</t>
  </si>
  <si>
    <t xml:space="preserve">JENNY </t>
  </si>
  <si>
    <t>DANGAR</t>
  </si>
  <si>
    <t>TROY</t>
  </si>
  <si>
    <t>ELIZA</t>
  </si>
  <si>
    <t xml:space="preserve">ATKINSON </t>
  </si>
  <si>
    <t>TBC</t>
  </si>
  <si>
    <t>P 14 (2006)</t>
  </si>
  <si>
    <t>SOPHIA</t>
  </si>
  <si>
    <t>MILLS</t>
  </si>
  <si>
    <t>ANNI</t>
  </si>
  <si>
    <t>N 24 (2010)</t>
  </si>
  <si>
    <t>SKELTON BARNABY</t>
  </si>
  <si>
    <t>NICKY</t>
  </si>
  <si>
    <t>LYONS</t>
  </si>
  <si>
    <t>THE HAPPY PRINCE</t>
  </si>
  <si>
    <t>ANGELA</t>
  </si>
  <si>
    <t>MOORE</t>
  </si>
  <si>
    <t>ANGELS DESIRE</t>
  </si>
  <si>
    <t>PENISTONE &amp; DISTRICT</t>
  </si>
  <si>
    <t>EMILY</t>
  </si>
  <si>
    <t>PEARSON</t>
  </si>
  <si>
    <t>BLAKESTONES CARTIER</t>
  </si>
  <si>
    <t>JULIE</t>
  </si>
  <si>
    <t>EVERETT</t>
  </si>
  <si>
    <t>HALONA A'TOCHO</t>
  </si>
  <si>
    <t xml:space="preserve">ACKWORTH DISTRICT RIDING CLUB </t>
  </si>
  <si>
    <t>R &amp;R</t>
  </si>
  <si>
    <t>LAMBLY</t>
  </si>
  <si>
    <t>STANBECK MILLENNIUM SHOWTIME</t>
  </si>
  <si>
    <t xml:space="preserve">SALLY </t>
  </si>
  <si>
    <t>RAMSKILL</t>
  </si>
  <si>
    <t>LEE MIRES SUNDANCE</t>
  </si>
  <si>
    <t>CHELSEA</t>
  </si>
  <si>
    <t xml:space="preserve">WINCHURCH </t>
  </si>
  <si>
    <t xml:space="preserve">RATHMOYLE FLASH </t>
  </si>
  <si>
    <t xml:space="preserve">VIC </t>
  </si>
  <si>
    <t>WHITELY</t>
  </si>
  <si>
    <t>MAYBUCC TOUCH</t>
  </si>
  <si>
    <t>ANDERSON TRANSPORT</t>
  </si>
  <si>
    <t>ROGERSON</t>
  </si>
  <si>
    <t>RAFEAL</t>
  </si>
  <si>
    <t>JEFFERSON</t>
  </si>
  <si>
    <t>WOLF ROCK</t>
  </si>
  <si>
    <t xml:space="preserve">DEBROAH </t>
  </si>
  <si>
    <t>HOWSON</t>
  </si>
  <si>
    <t>BELLE DAME NOIR</t>
  </si>
  <si>
    <t>KATHRYN</t>
  </si>
  <si>
    <t>PRIMITIVE PLUTO</t>
  </si>
  <si>
    <t>PARKLANDS</t>
  </si>
  <si>
    <t>RIDINGS</t>
  </si>
  <si>
    <t>DEBORAH</t>
  </si>
  <si>
    <t xml:space="preserve">SCARBOROUGH </t>
  </si>
  <si>
    <t xml:space="preserve">CASTLE </t>
  </si>
  <si>
    <t>AMY</t>
  </si>
  <si>
    <t xml:space="preserve">OSBORNE </t>
  </si>
  <si>
    <t>WALTER TATE</t>
  </si>
  <si>
    <t>MANDY</t>
  </si>
  <si>
    <t xml:space="preserve">HALL </t>
  </si>
  <si>
    <t xml:space="preserve">BANJO PATERSON </t>
  </si>
  <si>
    <t xml:space="preserve">SARAH </t>
  </si>
  <si>
    <t>BEAL</t>
  </si>
  <si>
    <t xml:space="preserve">CAHDER MERLIN HAZE </t>
  </si>
  <si>
    <t>N28(2008)</t>
  </si>
  <si>
    <t>KAY</t>
  </si>
  <si>
    <t>TRAVES</t>
  </si>
  <si>
    <t>AMADEUS XI</t>
  </si>
  <si>
    <t xml:space="preserve">BEACH </t>
  </si>
  <si>
    <t>SAMMY</t>
  </si>
  <si>
    <t>WADE</t>
  </si>
  <si>
    <t>REBEL RESERVE</t>
  </si>
  <si>
    <t>ZOE</t>
  </si>
  <si>
    <t xml:space="preserve">JENKINS </t>
  </si>
  <si>
    <t xml:space="preserve">LOWMOOR PARTY PIECE </t>
  </si>
  <si>
    <t>EVIE</t>
  </si>
  <si>
    <t>COATES</t>
  </si>
  <si>
    <t>COUNTRY SONTARIO</t>
  </si>
  <si>
    <t xml:space="preserve">WOODHEAD </t>
  </si>
  <si>
    <t>ROCKRIMMON COOL DUDE</t>
  </si>
  <si>
    <t>E50(2007)</t>
  </si>
  <si>
    <t xml:space="preserve">HELEN </t>
  </si>
  <si>
    <t xml:space="preserve">HOLDSWORTH </t>
  </si>
  <si>
    <t xml:space="preserve">POLITICALLY INCORRECT </t>
  </si>
  <si>
    <t xml:space="preserve">SOULLA </t>
  </si>
  <si>
    <t xml:space="preserve">CLARKSON </t>
  </si>
  <si>
    <t xml:space="preserve">GUNILLA </t>
  </si>
  <si>
    <t xml:space="preserve">IND </t>
  </si>
  <si>
    <t>WHITBY</t>
  </si>
  <si>
    <t>HUDSPITH</t>
  </si>
  <si>
    <t>MARSH</t>
  </si>
  <si>
    <t>ZEBEDEE</t>
  </si>
  <si>
    <t>ALICE</t>
  </si>
  <si>
    <t>READMAN</t>
  </si>
  <si>
    <t>JD</t>
  </si>
  <si>
    <t>COLMAN</t>
  </si>
  <si>
    <t>SAM</t>
  </si>
  <si>
    <t>SUMMER VALENTINE</t>
  </si>
  <si>
    <t>BELLA</t>
  </si>
  <si>
    <t>NICHOLLS</t>
  </si>
  <si>
    <t>SONYK D'ALEMPS</t>
  </si>
  <si>
    <t>ELDWICK</t>
  </si>
  <si>
    <t xml:space="preserve">RED </t>
  </si>
  <si>
    <t>LAURA</t>
  </si>
  <si>
    <t>DIXON</t>
  </si>
  <si>
    <t xml:space="preserve">ABERGWAUN WITCH </t>
  </si>
  <si>
    <t xml:space="preserve">EMMA </t>
  </si>
  <si>
    <t>TEMPLEFIRE</t>
  </si>
  <si>
    <t xml:space="preserve">EMILY </t>
  </si>
  <si>
    <t>WILKINSON</t>
  </si>
  <si>
    <t>GERI'S PRINCE</t>
  </si>
  <si>
    <t>BROOKHILL REBEL</t>
  </si>
  <si>
    <t xml:space="preserve"> S</t>
  </si>
  <si>
    <t>DARROWBY</t>
  </si>
  <si>
    <t>TEAM CHARLIE</t>
  </si>
  <si>
    <t>LAURIE</t>
  </si>
  <si>
    <t>MARTHA</t>
  </si>
  <si>
    <t>JOSIE</t>
  </si>
  <si>
    <t>HATCH</t>
  </si>
  <si>
    <t>VICTORIA</t>
  </si>
  <si>
    <t>JERRISON</t>
  </si>
  <si>
    <t>BAINES</t>
  </si>
  <si>
    <t>MR DARCO</t>
  </si>
  <si>
    <t>POPE</t>
  </si>
  <si>
    <t>GRACE</t>
  </si>
  <si>
    <t>SELBY</t>
  </si>
  <si>
    <t>EBOR VALE</t>
  </si>
  <si>
    <t xml:space="preserve">TEAM </t>
  </si>
  <si>
    <t>JACKIE</t>
  </si>
  <si>
    <t>SNOW</t>
  </si>
  <si>
    <t>COPSHAWNHOLME ASHLIEGH ROSE</t>
  </si>
  <si>
    <t>HLEIGH ROSE</t>
  </si>
  <si>
    <t>TEAM</t>
  </si>
  <si>
    <t>GREY</t>
  </si>
  <si>
    <t>MOONLIT SKY</t>
  </si>
  <si>
    <t>HARRIS</t>
  </si>
  <si>
    <t>SNOW STORM 111</t>
  </si>
  <si>
    <t xml:space="preserve">KATIE </t>
  </si>
  <si>
    <t>BERRY</t>
  </si>
  <si>
    <t>MILL LANE</t>
  </si>
  <si>
    <t>P12(2005)</t>
  </si>
  <si>
    <t>JILL</t>
  </si>
  <si>
    <t>STARTIN</t>
  </si>
  <si>
    <t>CEDRIC OF LANGLEY</t>
  </si>
  <si>
    <t>P14(2006)</t>
  </si>
  <si>
    <t>LEAH</t>
  </si>
  <si>
    <t>STOTT</t>
  </si>
  <si>
    <t>MISS TWIGGY</t>
  </si>
  <si>
    <t>OLIVIA</t>
  </si>
  <si>
    <t>ROGERS</t>
  </si>
  <si>
    <t>TAIHIRION COLORADO BLUE</t>
  </si>
  <si>
    <t>KEELY</t>
  </si>
  <si>
    <t>NUNDY</t>
  </si>
  <si>
    <t>CAVEWOOD DE VINCI</t>
  </si>
  <si>
    <t>BROGAN</t>
  </si>
  <si>
    <t>HODGSON</t>
  </si>
  <si>
    <t>GO WEST</t>
  </si>
  <si>
    <t>PAIGE</t>
  </si>
  <si>
    <t>ATKIN-HODGSON</t>
  </si>
  <si>
    <t>WESTSIDE MAYFAIR</t>
  </si>
  <si>
    <t>N24(2010)</t>
  </si>
  <si>
    <t>N30(2006)</t>
  </si>
  <si>
    <t>RUBY TUESDAY</t>
  </si>
  <si>
    <t>DALLAS</t>
  </si>
  <si>
    <t>GH BOB ON</t>
  </si>
  <si>
    <t>PEACH</t>
  </si>
  <si>
    <t>FOWLERHEIGHTS WATERLILY</t>
  </si>
  <si>
    <t>DALE</t>
  </si>
  <si>
    <t>CARAMELA MOU</t>
  </si>
  <si>
    <t>FAITH</t>
  </si>
  <si>
    <t>PADMORE</t>
  </si>
  <si>
    <t>KILLOWEN JAZZ</t>
  </si>
  <si>
    <t>WHITE</t>
  </si>
  <si>
    <t>BIRLEY</t>
  </si>
  <si>
    <t>EASTERN REDBUD</t>
  </si>
  <si>
    <t>MORAN</t>
  </si>
  <si>
    <t>ARTIC TEMPLE</t>
  </si>
  <si>
    <t>ANDREA</t>
  </si>
  <si>
    <t>PEEL</t>
  </si>
  <si>
    <t>MAATEUS</t>
  </si>
  <si>
    <t>CASABLANCA</t>
  </si>
  <si>
    <t>ELLIE</t>
  </si>
  <si>
    <t>MCNEIL</t>
  </si>
  <si>
    <t>JUST BLUE</t>
  </si>
  <si>
    <t>HAREWOOD</t>
  </si>
  <si>
    <t>HCTG</t>
  </si>
  <si>
    <t>JOLIFFE</t>
  </si>
  <si>
    <t>PHOEBE</t>
  </si>
  <si>
    <t>TOWERS</t>
  </si>
  <si>
    <t>ARBER B</t>
  </si>
  <si>
    <t>QUINLAN</t>
  </si>
  <si>
    <t>FOXY</t>
  </si>
  <si>
    <t>SIMPLY CLOVER</t>
  </si>
  <si>
    <t>FRAN</t>
  </si>
  <si>
    <t>UBEN</t>
  </si>
  <si>
    <t>JUDITH</t>
  </si>
  <si>
    <t>BENNET</t>
  </si>
  <si>
    <t>LEGATO II</t>
  </si>
  <si>
    <t>KINCLARE LADY</t>
  </si>
  <si>
    <t>TYRONE SILVER SUMMIT</t>
  </si>
  <si>
    <t>BOBBY</t>
  </si>
  <si>
    <t>WD</t>
  </si>
  <si>
    <t>ROXY</t>
  </si>
  <si>
    <t>SCOTT</t>
  </si>
  <si>
    <t xml:space="preserve">KAY </t>
  </si>
  <si>
    <t>DANCE WITH ME II</t>
  </si>
  <si>
    <t xml:space="preserve">GENEVA </t>
  </si>
  <si>
    <t>SAVANNAH SONG</t>
  </si>
  <si>
    <t>CIRRUS</t>
  </si>
  <si>
    <t>FOSTER</t>
  </si>
  <si>
    <t>CELESTIAL PRIDE</t>
  </si>
  <si>
    <t xml:space="preserve">DEBORAH </t>
  </si>
  <si>
    <t>NORTH RYEDALE</t>
  </si>
  <si>
    <t>LIZZIE</t>
  </si>
  <si>
    <t>BALL</t>
  </si>
  <si>
    <t>KEC AMELIE</t>
  </si>
  <si>
    <t>ABIGAIL</t>
  </si>
  <si>
    <t>BRADY</t>
  </si>
  <si>
    <t>WALKAWAY</t>
  </si>
  <si>
    <t>REDVERS TRUE BLUE</t>
  </si>
  <si>
    <t xml:space="preserve">PICANINI BHISIKITI </t>
  </si>
  <si>
    <t>MATHESON</t>
  </si>
  <si>
    <t>BECKHOUSE ROSE</t>
  </si>
  <si>
    <t>GALLIHOWE GWYNN</t>
  </si>
  <si>
    <t>GREAVES</t>
  </si>
  <si>
    <t>CURRAHKYLE SUMMER</t>
  </si>
  <si>
    <t>TARLIN</t>
  </si>
  <si>
    <t>FALMOUTH</t>
  </si>
  <si>
    <t>CLCASS</t>
  </si>
  <si>
    <t>%</t>
  </si>
  <si>
    <t>COLL</t>
  </si>
  <si>
    <t>POSITION</t>
  </si>
  <si>
    <t>MARK</t>
  </si>
  <si>
    <t>Number</t>
  </si>
  <si>
    <t>Test</t>
  </si>
  <si>
    <t>Arena Place</t>
  </si>
  <si>
    <t>SENIOR NOVICE TEAMS</t>
  </si>
  <si>
    <t>SENIOR INTERMEDIATE TEAMS</t>
  </si>
  <si>
    <t>JUNIOR NOVICE TEAMS</t>
  </si>
  <si>
    <t>ARENA PLACE</t>
  </si>
  <si>
    <t>JUNIOR INTERMEDIATE TEAMS</t>
  </si>
  <si>
    <t>Club</t>
  </si>
  <si>
    <t>Team</t>
  </si>
  <si>
    <t>First Name</t>
  </si>
  <si>
    <t>Surname</t>
  </si>
  <si>
    <t>Horse</t>
  </si>
  <si>
    <t xml:space="preserve"> NHK.GIUYOIU</t>
  </si>
  <si>
    <t>Scoresheets can be collected, any objections by 10:30.</t>
  </si>
  <si>
    <t>wd</t>
  </si>
  <si>
    <t>BARRON TOP CHARLIE</t>
  </si>
  <si>
    <t>E</t>
  </si>
  <si>
    <t>KATE</t>
  </si>
  <si>
    <t>ASPEY</t>
  </si>
  <si>
    <t>FOXFOLLY FIRST EDITION</t>
  </si>
  <si>
    <t>LITTLE CHANTILLY</t>
  </si>
  <si>
    <t>TULLIBARCH DUN</t>
  </si>
  <si>
    <t>SEOINT GLESYN</t>
  </si>
  <si>
    <t>Scoresheets can be collected, objections to be placed by 11:50</t>
  </si>
  <si>
    <t>FOWLERHEIGHTS WATERLILLY</t>
  </si>
  <si>
    <t xml:space="preserve">OLIVIA </t>
  </si>
  <si>
    <t xml:space="preserve">JULIE </t>
  </si>
  <si>
    <t>FOWLERHEIGHTS WATERLLIY</t>
  </si>
  <si>
    <t>SCORESHEETS CAN BE COLLECTED, ANY OBJECTIONS BY 12:45</t>
  </si>
  <si>
    <t>SHEETS CAN BE COLLECTED, ANY QUERIES BY 12:45</t>
  </si>
  <si>
    <t>SCORESHEETS CAN BE COLLECTED, QUERIES BY 13:15</t>
  </si>
  <si>
    <t>SCORE</t>
  </si>
  <si>
    <t>CLASS FINISHED</t>
  </si>
  <si>
    <t>J INTER</t>
  </si>
  <si>
    <t>J NOVICE</t>
  </si>
  <si>
    <t>S NOVICE</t>
  </si>
  <si>
    <t>S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</si>
</sst>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0" fillId="0" borderId="12" xfId="0" applyBorder="1"/>
    <xf numFmtId="0" fontId="5" fillId="0" borderId="12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/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/>
    <xf numFmtId="0" fontId="1" fillId="0" borderId="12" xfId="0" applyFont="1" applyBorder="1" applyAlignment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20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20" fontId="2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0" fillId="0" borderId="0" xfId="0" applyFill="1"/>
    <xf numFmtId="20" fontId="0" fillId="0" borderId="12" xfId="0" applyNumberFormat="1" applyFill="1" applyBorder="1"/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 applyAlignment="1"/>
    <xf numFmtId="0" fontId="7" fillId="0" borderId="14" xfId="0" applyFont="1" applyBorder="1" applyAlignment="1">
      <alignment horizontal="left"/>
    </xf>
    <xf numFmtId="0" fontId="7" fillId="0" borderId="18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/>
    <xf numFmtId="0" fontId="2" fillId="0" borderId="0" xfId="0" applyFont="1"/>
    <xf numFmtId="0" fontId="2" fillId="0" borderId="25" xfId="0" applyFont="1" applyBorder="1" applyAlignment="1"/>
    <xf numFmtId="0" fontId="2" fillId="0" borderId="26" xfId="0" applyFont="1" applyBorder="1" applyAlignment="1">
      <alignment horizontal="left"/>
    </xf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2" xfId="0" applyFont="1" applyFill="1" applyBorder="1" applyAlignment="1"/>
    <xf numFmtId="0" fontId="7" fillId="0" borderId="12" xfId="0" applyFont="1" applyFill="1" applyBorder="1" applyAlignment="1"/>
    <xf numFmtId="0" fontId="0" fillId="0" borderId="12" xfId="0" applyFill="1" applyBorder="1"/>
    <xf numFmtId="0" fontId="2" fillId="0" borderId="12" xfId="0" applyFont="1" applyFill="1" applyBorder="1"/>
    <xf numFmtId="20" fontId="6" fillId="0" borderId="12" xfId="0" applyNumberFormat="1" applyFont="1" applyFill="1" applyBorder="1"/>
    <xf numFmtId="0" fontId="4" fillId="5" borderId="12" xfId="0" applyFont="1" applyFill="1" applyBorder="1"/>
    <xf numFmtId="0" fontId="4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wrapText="1"/>
    </xf>
    <xf numFmtId="0" fontId="4" fillId="5" borderId="12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center" wrapText="1"/>
    </xf>
    <xf numFmtId="20" fontId="2" fillId="0" borderId="33" xfId="0" applyNumberFormat="1" applyFont="1" applyFill="1" applyBorder="1"/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0" fillId="0" borderId="33" xfId="0" applyFill="1" applyBorder="1" applyAlignment="1">
      <alignment horizontal="center"/>
    </xf>
    <xf numFmtId="20" fontId="0" fillId="0" borderId="33" xfId="0" applyNumberFormat="1" applyFill="1" applyBorder="1"/>
    <xf numFmtId="0" fontId="2" fillId="0" borderId="33" xfId="0" applyFont="1" applyFill="1" applyBorder="1" applyAlignment="1"/>
    <xf numFmtId="0" fontId="0" fillId="5" borderId="12" xfId="0" applyFill="1" applyBorder="1"/>
    <xf numFmtId="0" fontId="3" fillId="5" borderId="34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2" fillId="0" borderId="34" xfId="0" applyFont="1" applyFill="1" applyBorder="1" applyAlignment="1"/>
    <xf numFmtId="0" fontId="7" fillId="0" borderId="34" xfId="0" applyFont="1" applyFill="1" applyBorder="1" applyAlignment="1"/>
    <xf numFmtId="0" fontId="5" fillId="0" borderId="34" xfId="0" applyFont="1" applyFill="1" applyBorder="1" applyAlignment="1"/>
    <xf numFmtId="49" fontId="2" fillId="0" borderId="34" xfId="0" applyNumberFormat="1" applyFont="1" applyFill="1" applyBorder="1" applyAlignment="1"/>
    <xf numFmtId="0" fontId="1" fillId="0" borderId="34" xfId="0" applyFont="1" applyFill="1" applyBorder="1" applyAlignment="1"/>
    <xf numFmtId="0" fontId="2" fillId="0" borderId="34" xfId="0" applyFont="1" applyFill="1" applyBorder="1"/>
    <xf numFmtId="0" fontId="3" fillId="5" borderId="34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20" fontId="2" fillId="0" borderId="0" xfId="0" applyNumberFormat="1" applyFont="1" applyFill="1" applyBorder="1"/>
    <xf numFmtId="20" fontId="2" fillId="0" borderId="0" xfId="0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20" fontId="2" fillId="0" borderId="36" xfId="0" applyNumberFormat="1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36" xfId="0" applyFont="1" applyFill="1" applyBorder="1" applyAlignment="1"/>
    <xf numFmtId="0" fontId="0" fillId="0" borderId="36" xfId="0" applyFill="1" applyBorder="1"/>
    <xf numFmtId="0" fontId="8" fillId="0" borderId="0" xfId="0" applyFont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 wrapText="1"/>
    </xf>
    <xf numFmtId="0" fontId="3" fillId="6" borderId="40" xfId="0" applyFont="1" applyFill="1" applyBorder="1" applyAlignment="1">
      <alignment horizontal="center" wrapText="1"/>
    </xf>
    <xf numFmtId="0" fontId="3" fillId="6" borderId="41" xfId="0" applyFont="1" applyFill="1" applyBorder="1" applyAlignment="1">
      <alignment horizontal="center" wrapText="1"/>
    </xf>
    <xf numFmtId="0" fontId="0" fillId="0" borderId="48" xfId="0" applyBorder="1"/>
    <xf numFmtId="0" fontId="11" fillId="5" borderId="12" xfId="0" applyFont="1" applyFill="1" applyBorder="1" applyAlignment="1">
      <alignment horizontal="center" wrapText="1"/>
    </xf>
    <xf numFmtId="0" fontId="11" fillId="5" borderId="12" xfId="0" applyFont="1" applyFill="1" applyBorder="1" applyAlignment="1">
      <alignment wrapText="1"/>
    </xf>
    <xf numFmtId="0" fontId="11" fillId="5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/>
    </xf>
    <xf numFmtId="20" fontId="12" fillId="0" borderId="12" xfId="0" applyNumberFormat="1" applyFont="1" applyFill="1" applyBorder="1"/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/>
    <xf numFmtId="0" fontId="12" fillId="0" borderId="12" xfId="0" applyFont="1" applyFill="1" applyBorder="1"/>
    <xf numFmtId="0" fontId="12" fillId="0" borderId="12" xfId="0" applyFont="1" applyBorder="1"/>
    <xf numFmtId="20" fontId="12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/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/>
    <xf numFmtId="20" fontId="15" fillId="0" borderId="12" xfId="0" applyNumberFormat="1" applyFont="1" applyFill="1" applyBorder="1"/>
    <xf numFmtId="20" fontId="12" fillId="0" borderId="12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/>
    <xf numFmtId="0" fontId="12" fillId="0" borderId="33" xfId="0" applyFont="1" applyFill="1" applyBorder="1" applyAlignment="1">
      <alignment horizontal="center"/>
    </xf>
    <xf numFmtId="20" fontId="12" fillId="0" borderId="33" xfId="0" applyNumberFormat="1" applyFont="1" applyFill="1" applyBorder="1"/>
    <xf numFmtId="0" fontId="12" fillId="0" borderId="33" xfId="0" applyFont="1" applyFill="1" applyBorder="1" applyAlignment="1">
      <alignment horizontal="left"/>
    </xf>
    <xf numFmtId="0" fontId="12" fillId="0" borderId="33" xfId="0" applyFont="1" applyFill="1" applyBorder="1" applyAlignment="1"/>
    <xf numFmtId="0" fontId="12" fillId="0" borderId="35" xfId="0" applyFont="1" applyFill="1" applyBorder="1" applyAlignment="1"/>
    <xf numFmtId="0" fontId="12" fillId="0" borderId="34" xfId="0" applyFont="1" applyFill="1" applyBorder="1" applyAlignment="1"/>
    <xf numFmtId="0" fontId="13" fillId="0" borderId="12" xfId="0" applyFont="1" applyFill="1" applyBorder="1" applyAlignment="1"/>
    <xf numFmtId="0" fontId="13" fillId="0" borderId="34" xfId="0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6" borderId="50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 wrapText="1"/>
    </xf>
    <xf numFmtId="0" fontId="3" fillId="6" borderId="51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 wrapText="1"/>
    </xf>
    <xf numFmtId="0" fontId="3" fillId="6" borderId="52" xfId="0" applyFont="1" applyFill="1" applyBorder="1" applyAlignment="1">
      <alignment horizontal="center" wrapText="1"/>
    </xf>
    <xf numFmtId="0" fontId="3" fillId="6" borderId="53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2" fillId="0" borderId="46" xfId="0" applyFont="1" applyFill="1" applyBorder="1" applyAlignment="1"/>
    <xf numFmtId="0" fontId="12" fillId="0" borderId="46" xfId="0" applyFont="1" applyFill="1" applyBorder="1"/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/>
    </xf>
    <xf numFmtId="0" fontId="12" fillId="0" borderId="44" xfId="0" applyFont="1" applyFill="1" applyBorder="1" applyAlignment="1"/>
    <xf numFmtId="0" fontId="13" fillId="0" borderId="44" xfId="0" applyFont="1" applyFill="1" applyBorder="1" applyAlignment="1">
      <alignment horizontal="left"/>
    </xf>
    <xf numFmtId="49" fontId="12" fillId="0" borderId="46" xfId="0" applyNumberFormat="1" applyFont="1" applyFill="1" applyBorder="1" applyAlignment="1"/>
    <xf numFmtId="49" fontId="12" fillId="0" borderId="44" xfId="0" applyNumberFormat="1" applyFont="1" applyFill="1" applyBorder="1" applyAlignment="1"/>
    <xf numFmtId="0" fontId="14" fillId="0" borderId="46" xfId="0" applyFont="1" applyFill="1" applyBorder="1" applyAlignment="1">
      <alignment horizontal="left"/>
    </xf>
    <xf numFmtId="0" fontId="14" fillId="0" borderId="46" xfId="0" applyFont="1" applyFill="1" applyBorder="1" applyAlignment="1"/>
    <xf numFmtId="0" fontId="14" fillId="0" borderId="44" xfId="0" applyFont="1" applyFill="1" applyBorder="1" applyAlignment="1">
      <alignment horizontal="left"/>
    </xf>
    <xf numFmtId="0" fontId="14" fillId="0" borderId="44" xfId="0" applyFont="1" applyFill="1" applyBorder="1" applyAlignment="1"/>
    <xf numFmtId="0" fontId="12" fillId="0" borderId="54" xfId="0" applyFont="1" applyFill="1" applyBorder="1" applyAlignment="1"/>
    <xf numFmtId="0" fontId="12" fillId="0" borderId="55" xfId="0" applyFont="1" applyFill="1" applyBorder="1" applyAlignment="1"/>
    <xf numFmtId="0" fontId="13" fillId="0" borderId="46" xfId="0" applyFont="1" applyFill="1" applyBorder="1" applyAlignment="1">
      <alignment horizontal="left"/>
    </xf>
    <xf numFmtId="0" fontId="13" fillId="0" borderId="46" xfId="0" applyFont="1" applyFill="1" applyBorder="1" applyAlignment="1"/>
    <xf numFmtId="0" fontId="13" fillId="0" borderId="44" xfId="0" applyFont="1" applyFill="1" applyBorder="1" applyAlignment="1"/>
    <xf numFmtId="0" fontId="3" fillId="6" borderId="47" xfId="0" applyFont="1" applyFill="1" applyBorder="1" applyAlignment="1">
      <alignment horizontal="center"/>
    </xf>
    <xf numFmtId="0" fontId="13" fillId="0" borderId="54" xfId="0" applyFont="1" applyFill="1" applyBorder="1" applyAlignment="1"/>
    <xf numFmtId="10" fontId="0" fillId="0" borderId="12" xfId="0" applyNumberFormat="1" applyBorder="1"/>
    <xf numFmtId="10" fontId="3" fillId="5" borderId="12" xfId="0" applyNumberFormat="1" applyFont="1" applyFill="1" applyBorder="1" applyAlignment="1">
      <alignment horizontal="center" wrapText="1"/>
    </xf>
    <xf numFmtId="10" fontId="10" fillId="0" borderId="12" xfId="2" applyNumberFormat="1" applyBorder="1"/>
    <xf numFmtId="10" fontId="0" fillId="0" borderId="0" xfId="0" applyNumberFormat="1" applyBorder="1"/>
    <xf numFmtId="10" fontId="0" fillId="0" borderId="0" xfId="0" applyNumberFormat="1"/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left"/>
    </xf>
    <xf numFmtId="0" fontId="12" fillId="0" borderId="57" xfId="0" applyFont="1" applyFill="1" applyBorder="1" applyAlignment="1"/>
    <xf numFmtId="0" fontId="12" fillId="0" borderId="57" xfId="0" applyFont="1" applyFill="1" applyBorder="1"/>
    <xf numFmtId="2" fontId="3" fillId="5" borderId="12" xfId="0" applyNumberFormat="1" applyFont="1" applyFill="1" applyBorder="1" applyAlignment="1">
      <alignment horizontal="center" wrapText="1"/>
    </xf>
    <xf numFmtId="2" fontId="10" fillId="0" borderId="12" xfId="2" applyNumberFormat="1" applyBorder="1"/>
    <xf numFmtId="2" fontId="0" fillId="0" borderId="0" xfId="0" applyNumberFormat="1" applyBorder="1"/>
    <xf numFmtId="2" fontId="0" fillId="0" borderId="0" xfId="0" applyNumberFormat="1"/>
    <xf numFmtId="0" fontId="2" fillId="0" borderId="58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0" fontId="0" fillId="0" borderId="0" xfId="0" applyNumberFormat="1" applyFill="1" applyBorder="1"/>
    <xf numFmtId="0" fontId="0" fillId="0" borderId="33" xfId="0" applyBorder="1"/>
    <xf numFmtId="0" fontId="7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7" fillId="0" borderId="46" xfId="0" applyFont="1" applyFill="1" applyBorder="1" applyAlignment="1"/>
    <xf numFmtId="0" fontId="2" fillId="0" borderId="46" xfId="0" applyFont="1" applyFill="1" applyBorder="1" applyAlignment="1"/>
    <xf numFmtId="0" fontId="5" fillId="0" borderId="57" xfId="0" applyFont="1" applyFill="1" applyBorder="1" applyAlignment="1"/>
    <xf numFmtId="0" fontId="2" fillId="0" borderId="44" xfId="0" applyFont="1" applyFill="1" applyBorder="1" applyAlignment="1"/>
    <xf numFmtId="0" fontId="5" fillId="0" borderId="44" xfId="0" applyFont="1" applyFill="1" applyBorder="1" applyAlignment="1"/>
    <xf numFmtId="0" fontId="7" fillId="0" borderId="44" xfId="0" applyFont="1" applyFill="1" applyBorder="1" applyAlignment="1"/>
    <xf numFmtId="0" fontId="5" fillId="0" borderId="46" xfId="0" applyFont="1" applyFill="1" applyBorder="1" applyAlignment="1"/>
    <xf numFmtId="0" fontId="14" fillId="0" borderId="34" xfId="0" applyFont="1" applyFill="1" applyBorder="1" applyAlignment="1"/>
    <xf numFmtId="0" fontId="12" fillId="0" borderId="44" xfId="0" applyFont="1" applyFill="1" applyBorder="1"/>
    <xf numFmtId="0" fontId="7" fillId="0" borderId="54" xfId="0" applyFont="1" applyFill="1" applyBorder="1" applyAlignment="1"/>
    <xf numFmtId="0" fontId="2" fillId="0" borderId="54" xfId="0" applyFont="1" applyFill="1" applyBorder="1" applyAlignment="1"/>
    <xf numFmtId="0" fontId="14" fillId="0" borderId="55" xfId="0" applyFont="1" applyFill="1" applyBorder="1" applyAlignment="1"/>
    <xf numFmtId="0" fontId="0" fillId="0" borderId="48" xfId="0" applyFill="1" applyBorder="1"/>
    <xf numFmtId="0" fontId="2" fillId="0" borderId="48" xfId="0" applyFont="1" applyFill="1" applyBorder="1"/>
    <xf numFmtId="0" fontId="2" fillId="0" borderId="48" xfId="0" applyFont="1" applyBorder="1" applyAlignment="1"/>
    <xf numFmtId="0" fontId="5" fillId="0" borderId="48" xfId="0" applyFont="1" applyFill="1" applyBorder="1" applyAlignment="1"/>
    <xf numFmtId="0" fontId="2" fillId="0" borderId="48" xfId="0" applyFont="1" applyFill="1" applyBorder="1" applyAlignment="1"/>
    <xf numFmtId="10" fontId="10" fillId="0" borderId="0" xfId="2" applyNumberFormat="1" applyBorder="1"/>
    <xf numFmtId="2" fontId="10" fillId="0" borderId="0" xfId="2" applyNumberFormat="1" applyBorder="1"/>
    <xf numFmtId="0" fontId="8" fillId="0" borderId="0" xfId="0" applyFont="1" applyBorder="1" applyAlignment="1">
      <alignment horizontal="center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9"/>
  <sheetViews>
    <sheetView workbookViewId="0">
      <selection activeCell="B1" sqref="B1"/>
    </sheetView>
  </sheetViews>
  <sheetFormatPr defaultColWidth="9.140625" defaultRowHeight="15" x14ac:dyDescent="0.25"/>
  <cols>
    <col min="1" max="1" width="9.140625" style="21"/>
    <col min="2" max="2" width="11" style="30" customWidth="1"/>
    <col min="3" max="3" width="13.140625" style="21" bestFit="1" customWidth="1"/>
    <col min="4" max="4" width="7.28515625" style="31" customWidth="1"/>
    <col min="5" max="5" width="27.28515625" style="21" bestFit="1" customWidth="1"/>
    <col min="6" max="6" width="28.85546875" style="21" bestFit="1" customWidth="1"/>
    <col min="7" max="7" width="25.140625" style="21" customWidth="1"/>
    <col min="8" max="8" width="27.5703125" style="21" customWidth="1"/>
    <col min="9" max="9" width="28.5703125" style="21" customWidth="1"/>
    <col min="10" max="10" width="13.28515625" style="21" customWidth="1"/>
    <col min="11" max="16384" width="9.140625" style="21"/>
  </cols>
  <sheetData>
    <row r="1" spans="1:10" s="17" customFormat="1" ht="20.100000000000001" customHeight="1" x14ac:dyDescent="0.25">
      <c r="A1" s="17" t="s">
        <v>254</v>
      </c>
      <c r="B1" s="15" t="s">
        <v>0</v>
      </c>
      <c r="C1" s="15" t="s">
        <v>1</v>
      </c>
      <c r="D1" s="16" t="s">
        <v>2</v>
      </c>
      <c r="E1" s="16" t="s">
        <v>3</v>
      </c>
      <c r="F1" s="16" t="s">
        <v>190</v>
      </c>
      <c r="G1" s="16" t="s">
        <v>5</v>
      </c>
      <c r="H1" s="16" t="s">
        <v>6</v>
      </c>
      <c r="I1" s="16" t="s">
        <v>7</v>
      </c>
      <c r="J1" s="16" t="s">
        <v>8</v>
      </c>
    </row>
    <row r="2" spans="1:10" ht="15.75" x14ac:dyDescent="0.25">
      <c r="A2" s="44">
        <v>1</v>
      </c>
      <c r="B2" s="18" t="s">
        <v>10</v>
      </c>
      <c r="C2" s="18" t="s">
        <v>11</v>
      </c>
      <c r="D2" s="19" t="s">
        <v>21</v>
      </c>
      <c r="E2" s="20" t="s">
        <v>22</v>
      </c>
      <c r="F2" s="20" t="s">
        <v>23</v>
      </c>
      <c r="G2" s="20" t="s">
        <v>24</v>
      </c>
      <c r="H2" s="20" t="s">
        <v>25</v>
      </c>
      <c r="I2" s="20" t="s">
        <v>26</v>
      </c>
      <c r="J2" s="20"/>
    </row>
    <row r="3" spans="1:10" ht="15.75" x14ac:dyDescent="0.25">
      <c r="A3" s="44">
        <v>2</v>
      </c>
      <c r="B3" s="18" t="s">
        <v>10</v>
      </c>
      <c r="C3" s="18" t="s">
        <v>11</v>
      </c>
      <c r="D3" s="19" t="s">
        <v>27</v>
      </c>
      <c r="E3" s="20" t="s">
        <v>22</v>
      </c>
      <c r="F3" s="20" t="s">
        <v>23</v>
      </c>
      <c r="G3" s="20" t="s">
        <v>28</v>
      </c>
      <c r="H3" s="20" t="s">
        <v>29</v>
      </c>
      <c r="I3" s="20" t="s">
        <v>30</v>
      </c>
      <c r="J3" s="20"/>
    </row>
    <row r="4" spans="1:10" ht="15.75" x14ac:dyDescent="0.25">
      <c r="A4" s="44">
        <v>3</v>
      </c>
      <c r="B4" s="18" t="s">
        <v>10</v>
      </c>
      <c r="C4" s="18" t="s">
        <v>11</v>
      </c>
      <c r="D4" s="19" t="s">
        <v>27</v>
      </c>
      <c r="E4" s="20" t="s">
        <v>22</v>
      </c>
      <c r="F4" s="20" t="s">
        <v>23</v>
      </c>
      <c r="G4" s="20" t="s">
        <v>31</v>
      </c>
      <c r="H4" s="20" t="s">
        <v>32</v>
      </c>
      <c r="I4" s="20" t="s">
        <v>33</v>
      </c>
      <c r="J4" s="20" t="s">
        <v>34</v>
      </c>
    </row>
    <row r="5" spans="1:10" ht="15.75" x14ac:dyDescent="0.25">
      <c r="A5" s="44">
        <v>4</v>
      </c>
      <c r="B5" s="18" t="s">
        <v>10</v>
      </c>
      <c r="C5" s="18" t="s">
        <v>11</v>
      </c>
      <c r="D5" s="19" t="s">
        <v>27</v>
      </c>
      <c r="E5" s="20" t="s">
        <v>22</v>
      </c>
      <c r="F5" s="20" t="s">
        <v>22</v>
      </c>
      <c r="G5" s="20" t="s">
        <v>35</v>
      </c>
      <c r="H5" s="20" t="s">
        <v>36</v>
      </c>
      <c r="I5" s="20" t="s">
        <v>37</v>
      </c>
      <c r="J5" s="20" t="s">
        <v>38</v>
      </c>
    </row>
    <row r="6" spans="1:10" ht="15.75" x14ac:dyDescent="0.25">
      <c r="A6" s="44">
        <v>5</v>
      </c>
      <c r="B6" s="18" t="s">
        <v>10</v>
      </c>
      <c r="C6" s="22" t="s">
        <v>11</v>
      </c>
      <c r="D6" s="19" t="s">
        <v>27</v>
      </c>
      <c r="E6" s="20" t="s">
        <v>22</v>
      </c>
      <c r="F6" s="20" t="s">
        <v>22</v>
      </c>
      <c r="G6" s="20" t="s">
        <v>39</v>
      </c>
      <c r="H6" s="20" t="s">
        <v>40</v>
      </c>
      <c r="I6" s="20" t="s">
        <v>41</v>
      </c>
      <c r="J6" s="20"/>
    </row>
    <row r="7" spans="1:10" ht="15.75" x14ac:dyDescent="0.25">
      <c r="A7" s="44">
        <v>6</v>
      </c>
      <c r="B7" s="18" t="s">
        <v>10</v>
      </c>
      <c r="C7" s="18" t="s">
        <v>12</v>
      </c>
      <c r="D7" s="19" t="s">
        <v>27</v>
      </c>
      <c r="E7" s="20" t="s">
        <v>22</v>
      </c>
      <c r="F7" s="20" t="s">
        <v>22</v>
      </c>
      <c r="G7" s="20" t="s">
        <v>42</v>
      </c>
      <c r="H7" s="20" t="s">
        <v>43</v>
      </c>
      <c r="I7" s="20" t="s">
        <v>44</v>
      </c>
      <c r="J7" s="20"/>
    </row>
    <row r="8" spans="1:10" ht="15.75" x14ac:dyDescent="0.25">
      <c r="A8" s="44">
        <v>7</v>
      </c>
      <c r="B8" s="18" t="s">
        <v>10</v>
      </c>
      <c r="C8" s="18" t="s">
        <v>12</v>
      </c>
      <c r="D8" s="19" t="s">
        <v>27</v>
      </c>
      <c r="E8" s="20" t="s">
        <v>22</v>
      </c>
      <c r="F8" s="20" t="s">
        <v>22</v>
      </c>
      <c r="G8" s="20" t="s">
        <v>45</v>
      </c>
      <c r="H8" s="20" t="s">
        <v>32</v>
      </c>
      <c r="I8" s="20" t="s">
        <v>33</v>
      </c>
      <c r="J8" s="20" t="s">
        <v>34</v>
      </c>
    </row>
    <row r="9" spans="1:10" ht="15.75" x14ac:dyDescent="0.25">
      <c r="A9" s="44">
        <v>8</v>
      </c>
      <c r="B9" s="18" t="s">
        <v>13</v>
      </c>
      <c r="C9" s="18" t="s">
        <v>14</v>
      </c>
      <c r="D9" s="19" t="s">
        <v>21</v>
      </c>
      <c r="E9" s="20" t="s">
        <v>22</v>
      </c>
      <c r="F9" s="20" t="s">
        <v>23</v>
      </c>
      <c r="G9" s="20" t="s">
        <v>24</v>
      </c>
      <c r="H9" s="20" t="s">
        <v>25</v>
      </c>
      <c r="I9" s="20" t="s">
        <v>26</v>
      </c>
      <c r="J9" s="20"/>
    </row>
    <row r="10" spans="1:10" ht="15.75" x14ac:dyDescent="0.25">
      <c r="A10" s="44">
        <v>9</v>
      </c>
      <c r="B10" s="18" t="s">
        <v>13</v>
      </c>
      <c r="C10" s="18" t="s">
        <v>14</v>
      </c>
      <c r="D10" s="19" t="s">
        <v>27</v>
      </c>
      <c r="E10" s="20" t="s">
        <v>22</v>
      </c>
      <c r="F10" s="20" t="s">
        <v>23</v>
      </c>
      <c r="G10" s="20" t="s">
        <v>39</v>
      </c>
      <c r="H10" s="20" t="s">
        <v>40</v>
      </c>
      <c r="I10" s="20" t="s">
        <v>41</v>
      </c>
      <c r="J10" s="20"/>
    </row>
    <row r="11" spans="1:10" ht="15.75" x14ac:dyDescent="0.25">
      <c r="A11" s="44">
        <v>10</v>
      </c>
      <c r="B11" s="18" t="s">
        <v>13</v>
      </c>
      <c r="C11" s="18" t="s">
        <v>14</v>
      </c>
      <c r="D11" s="19" t="s">
        <v>27</v>
      </c>
      <c r="E11" s="20" t="s">
        <v>22</v>
      </c>
      <c r="F11" s="20" t="s">
        <v>23</v>
      </c>
      <c r="G11" s="20" t="s">
        <v>28</v>
      </c>
      <c r="H11" s="20" t="s">
        <v>29</v>
      </c>
      <c r="I11" s="20" t="s">
        <v>30</v>
      </c>
      <c r="J11" s="20"/>
    </row>
    <row r="12" spans="1:10" ht="15.75" x14ac:dyDescent="0.25">
      <c r="A12" s="44">
        <v>11</v>
      </c>
      <c r="B12" s="23" t="s">
        <v>10</v>
      </c>
      <c r="C12" s="24" t="s">
        <v>11</v>
      </c>
      <c r="D12" s="25" t="s">
        <v>46</v>
      </c>
      <c r="E12" s="24" t="s">
        <v>255</v>
      </c>
      <c r="F12" s="26" t="s">
        <v>47</v>
      </c>
      <c r="G12" s="24" t="s">
        <v>48</v>
      </c>
      <c r="H12" s="24" t="s">
        <v>49</v>
      </c>
      <c r="I12" s="24" t="s">
        <v>50</v>
      </c>
      <c r="J12" s="20"/>
    </row>
    <row r="13" spans="1:10" ht="15.75" x14ac:dyDescent="0.25">
      <c r="A13" s="44">
        <v>12</v>
      </c>
      <c r="B13" s="23" t="s">
        <v>10</v>
      </c>
      <c r="C13" s="24" t="s">
        <v>11</v>
      </c>
      <c r="D13" s="25" t="s">
        <v>46</v>
      </c>
      <c r="E13" s="24" t="s">
        <v>255</v>
      </c>
      <c r="F13" s="26" t="s">
        <v>47</v>
      </c>
      <c r="G13" s="24" t="s">
        <v>51</v>
      </c>
      <c r="H13" s="24" t="s">
        <v>52</v>
      </c>
      <c r="I13" s="24" t="s">
        <v>53</v>
      </c>
      <c r="J13" s="17"/>
    </row>
    <row r="14" spans="1:10" ht="15.75" x14ac:dyDescent="0.25">
      <c r="A14" s="44">
        <v>13</v>
      </c>
      <c r="B14" s="23" t="s">
        <v>10</v>
      </c>
      <c r="C14" s="24" t="s">
        <v>12</v>
      </c>
      <c r="D14" s="25" t="s">
        <v>46</v>
      </c>
      <c r="E14" s="24" t="s">
        <v>255</v>
      </c>
      <c r="F14" s="26" t="s">
        <v>47</v>
      </c>
      <c r="G14" s="24" t="s">
        <v>54</v>
      </c>
      <c r="H14" s="24" t="s">
        <v>55</v>
      </c>
      <c r="I14" s="24" t="s">
        <v>56</v>
      </c>
      <c r="J14" s="17"/>
    </row>
    <row r="15" spans="1:10" ht="15.75" x14ac:dyDescent="0.25">
      <c r="A15" s="44">
        <v>14</v>
      </c>
      <c r="B15" s="23" t="s">
        <v>10</v>
      </c>
      <c r="C15" s="24" t="s">
        <v>12</v>
      </c>
      <c r="D15" s="25" t="s">
        <v>46</v>
      </c>
      <c r="E15" s="24" t="s">
        <v>255</v>
      </c>
      <c r="F15" s="26" t="s">
        <v>47</v>
      </c>
      <c r="G15" s="24" t="s">
        <v>57</v>
      </c>
      <c r="H15" s="24" t="s">
        <v>58</v>
      </c>
      <c r="I15" s="24" t="s">
        <v>59</v>
      </c>
      <c r="J15" s="17"/>
    </row>
    <row r="16" spans="1:10" ht="15.75" x14ac:dyDescent="0.25">
      <c r="A16" s="44">
        <v>15</v>
      </c>
      <c r="B16" s="23" t="s">
        <v>13</v>
      </c>
      <c r="C16" s="24" t="s">
        <v>14</v>
      </c>
      <c r="D16" s="25" t="s">
        <v>46</v>
      </c>
      <c r="E16" s="24" t="s">
        <v>255</v>
      </c>
      <c r="F16" s="24" t="s">
        <v>60</v>
      </c>
      <c r="G16" s="24" t="s">
        <v>61</v>
      </c>
      <c r="H16" s="24" t="s">
        <v>62</v>
      </c>
      <c r="I16" s="24" t="s">
        <v>63</v>
      </c>
      <c r="J16" s="17"/>
    </row>
    <row r="17" spans="1:10" ht="15.75" x14ac:dyDescent="0.25">
      <c r="A17" s="44">
        <v>16</v>
      </c>
      <c r="B17" s="23" t="s">
        <v>13</v>
      </c>
      <c r="C17" s="24" t="s">
        <v>15</v>
      </c>
      <c r="D17" s="25" t="s">
        <v>46</v>
      </c>
      <c r="E17" s="24" t="s">
        <v>255</v>
      </c>
      <c r="F17" s="24" t="s">
        <v>60</v>
      </c>
      <c r="G17" s="24" t="s">
        <v>54</v>
      </c>
      <c r="H17" s="24" t="s">
        <v>55</v>
      </c>
      <c r="I17" s="24" t="s">
        <v>56</v>
      </c>
      <c r="J17" s="17"/>
    </row>
    <row r="18" spans="1:10" ht="15.75" x14ac:dyDescent="0.25">
      <c r="A18" s="44">
        <v>17</v>
      </c>
      <c r="B18" s="23" t="s">
        <v>13</v>
      </c>
      <c r="C18" s="24" t="s">
        <v>16</v>
      </c>
      <c r="D18" s="25" t="s">
        <v>46</v>
      </c>
      <c r="E18" s="24" t="s">
        <v>255</v>
      </c>
      <c r="F18" s="24" t="s">
        <v>60</v>
      </c>
      <c r="G18" s="24" t="s">
        <v>57</v>
      </c>
      <c r="H18" s="24" t="s">
        <v>58</v>
      </c>
      <c r="I18" s="24" t="s">
        <v>59</v>
      </c>
      <c r="J18" s="17"/>
    </row>
    <row r="19" spans="1:10" ht="15.75" x14ac:dyDescent="0.25">
      <c r="A19" s="44">
        <v>18</v>
      </c>
      <c r="B19" s="23" t="s">
        <v>13</v>
      </c>
      <c r="C19" s="24" t="s">
        <v>17</v>
      </c>
      <c r="D19" s="25" t="s">
        <v>46</v>
      </c>
      <c r="E19" s="24" t="s">
        <v>255</v>
      </c>
      <c r="F19" s="24" t="s">
        <v>60</v>
      </c>
      <c r="G19" s="24" t="s">
        <v>64</v>
      </c>
      <c r="H19" s="24" t="s">
        <v>65</v>
      </c>
      <c r="I19" s="24" t="s">
        <v>66</v>
      </c>
      <c r="J19" s="17"/>
    </row>
    <row r="20" spans="1:10" ht="15.75" x14ac:dyDescent="0.25">
      <c r="A20" s="44">
        <v>19</v>
      </c>
      <c r="B20" s="23" t="s">
        <v>10</v>
      </c>
      <c r="C20" s="24" t="s">
        <v>11</v>
      </c>
      <c r="D20" s="25" t="s">
        <v>46</v>
      </c>
      <c r="E20" s="24" t="s">
        <v>255</v>
      </c>
      <c r="F20" s="24" t="s">
        <v>67</v>
      </c>
      <c r="G20" s="24" t="s">
        <v>68</v>
      </c>
      <c r="H20" s="24" t="s">
        <v>69</v>
      </c>
      <c r="I20" s="24" t="s">
        <v>70</v>
      </c>
      <c r="J20" s="17"/>
    </row>
    <row r="21" spans="1:10" ht="15.75" x14ac:dyDescent="0.25">
      <c r="A21" s="44">
        <v>20</v>
      </c>
      <c r="B21" s="23" t="s">
        <v>10</v>
      </c>
      <c r="C21" s="24" t="s">
        <v>11</v>
      </c>
      <c r="D21" s="25" t="s">
        <v>46</v>
      </c>
      <c r="E21" s="24" t="s">
        <v>255</v>
      </c>
      <c r="F21" s="24" t="s">
        <v>67</v>
      </c>
      <c r="G21" s="24" t="s">
        <v>71</v>
      </c>
      <c r="H21" s="24" t="s">
        <v>72</v>
      </c>
      <c r="I21" s="24" t="s">
        <v>73</v>
      </c>
      <c r="J21" s="17"/>
    </row>
    <row r="22" spans="1:10" ht="15.75" x14ac:dyDescent="0.25">
      <c r="A22" s="44">
        <v>21</v>
      </c>
      <c r="B22" s="23" t="s">
        <v>10</v>
      </c>
      <c r="C22" s="24" t="s">
        <v>12</v>
      </c>
      <c r="D22" s="25" t="s">
        <v>46</v>
      </c>
      <c r="E22" s="24" t="s">
        <v>255</v>
      </c>
      <c r="F22" s="24" t="s">
        <v>67</v>
      </c>
      <c r="G22" s="24" t="s">
        <v>74</v>
      </c>
      <c r="H22" s="24" t="s">
        <v>75</v>
      </c>
      <c r="I22" s="24" t="s">
        <v>76</v>
      </c>
      <c r="J22" s="17"/>
    </row>
    <row r="23" spans="1:10" ht="15.75" x14ac:dyDescent="0.25">
      <c r="A23" s="44">
        <v>22</v>
      </c>
      <c r="B23" s="23" t="s">
        <v>10</v>
      </c>
      <c r="C23" s="24" t="s">
        <v>12</v>
      </c>
      <c r="D23" s="25" t="s">
        <v>46</v>
      </c>
      <c r="E23" s="24" t="s">
        <v>255</v>
      </c>
      <c r="F23" s="24" t="s">
        <v>67</v>
      </c>
      <c r="G23" s="24" t="s">
        <v>64</v>
      </c>
      <c r="H23" s="24" t="s">
        <v>65</v>
      </c>
      <c r="I23" s="24" t="s">
        <v>66</v>
      </c>
      <c r="J23" s="17"/>
    </row>
    <row r="24" spans="1:10" ht="15.75" x14ac:dyDescent="0.25">
      <c r="A24" s="44">
        <v>23</v>
      </c>
      <c r="B24" s="18" t="s">
        <v>10</v>
      </c>
      <c r="C24" s="18" t="s">
        <v>11</v>
      </c>
      <c r="D24" s="19" t="s">
        <v>21</v>
      </c>
      <c r="E24" s="20" t="s">
        <v>77</v>
      </c>
      <c r="F24" s="20" t="s">
        <v>78</v>
      </c>
      <c r="G24" s="20" t="s">
        <v>79</v>
      </c>
      <c r="H24" s="20" t="s">
        <v>80</v>
      </c>
      <c r="I24" s="20" t="s">
        <v>81</v>
      </c>
      <c r="J24" s="17"/>
    </row>
    <row r="25" spans="1:10" ht="15.75" x14ac:dyDescent="0.25">
      <c r="A25" s="44">
        <v>24</v>
      </c>
      <c r="B25" s="18" t="s">
        <v>10</v>
      </c>
      <c r="C25" s="18" t="s">
        <v>11</v>
      </c>
      <c r="D25" s="19" t="s">
        <v>21</v>
      </c>
      <c r="E25" s="20" t="s">
        <v>77</v>
      </c>
      <c r="F25" s="20" t="s">
        <v>78</v>
      </c>
      <c r="G25" s="20" t="s">
        <v>82</v>
      </c>
      <c r="H25" s="20" t="s">
        <v>25</v>
      </c>
      <c r="I25" s="20" t="s">
        <v>83</v>
      </c>
      <c r="J25" s="17"/>
    </row>
    <row r="26" spans="1:10" ht="15.75" x14ac:dyDescent="0.25">
      <c r="A26" s="44">
        <v>25</v>
      </c>
      <c r="B26" s="18" t="s">
        <v>10</v>
      </c>
      <c r="C26" s="18" t="s">
        <v>12</v>
      </c>
      <c r="D26" s="19" t="s">
        <v>21</v>
      </c>
      <c r="E26" s="20" t="s">
        <v>77</v>
      </c>
      <c r="F26" s="20" t="s">
        <v>78</v>
      </c>
      <c r="G26" s="20" t="s">
        <v>84</v>
      </c>
      <c r="H26" s="20" t="s">
        <v>85</v>
      </c>
      <c r="I26" s="20" t="s">
        <v>86</v>
      </c>
      <c r="J26" s="17"/>
    </row>
    <row r="27" spans="1:10" ht="15.75" x14ac:dyDescent="0.25">
      <c r="A27" s="44">
        <v>26</v>
      </c>
      <c r="B27" s="18" t="s">
        <v>10</v>
      </c>
      <c r="C27" s="18" t="s">
        <v>12</v>
      </c>
      <c r="D27" s="19" t="s">
        <v>21</v>
      </c>
      <c r="E27" s="20" t="s">
        <v>77</v>
      </c>
      <c r="F27" s="20" t="s">
        <v>78</v>
      </c>
      <c r="G27" s="20" t="s">
        <v>87</v>
      </c>
      <c r="H27" s="20" t="s">
        <v>88</v>
      </c>
      <c r="I27" s="20" t="s">
        <v>89</v>
      </c>
      <c r="J27" s="17"/>
    </row>
    <row r="28" spans="1:10" ht="15.75" x14ac:dyDescent="0.25">
      <c r="A28" s="44">
        <v>27</v>
      </c>
      <c r="B28" s="18" t="s">
        <v>10</v>
      </c>
      <c r="C28" s="18" t="s">
        <v>11</v>
      </c>
      <c r="D28" s="19" t="s">
        <v>46</v>
      </c>
      <c r="E28" s="20" t="s">
        <v>77</v>
      </c>
      <c r="F28" s="20" t="s">
        <v>90</v>
      </c>
      <c r="G28" s="20" t="s">
        <v>91</v>
      </c>
      <c r="H28" s="20" t="s">
        <v>92</v>
      </c>
      <c r="I28" s="20" t="s">
        <v>81</v>
      </c>
      <c r="J28" s="17"/>
    </row>
    <row r="29" spans="1:10" ht="15.75" x14ac:dyDescent="0.25">
      <c r="A29" s="44">
        <v>28</v>
      </c>
      <c r="B29" s="18" t="s">
        <v>10</v>
      </c>
      <c r="C29" s="18" t="s">
        <v>11</v>
      </c>
      <c r="D29" s="19" t="s">
        <v>27</v>
      </c>
      <c r="E29" s="20" t="s">
        <v>77</v>
      </c>
      <c r="F29" s="20" t="s">
        <v>90</v>
      </c>
      <c r="G29" s="20" t="s">
        <v>28</v>
      </c>
      <c r="H29" s="20" t="s">
        <v>93</v>
      </c>
      <c r="I29" s="20" t="s">
        <v>94</v>
      </c>
      <c r="J29" s="17"/>
    </row>
    <row r="30" spans="1:10" ht="15.75" x14ac:dyDescent="0.25">
      <c r="A30" s="44">
        <v>29</v>
      </c>
      <c r="B30" s="18" t="s">
        <v>10</v>
      </c>
      <c r="C30" s="18" t="s">
        <v>12</v>
      </c>
      <c r="D30" s="19" t="s">
        <v>27</v>
      </c>
      <c r="E30" s="20" t="s">
        <v>77</v>
      </c>
      <c r="F30" s="20" t="s">
        <v>90</v>
      </c>
      <c r="G30" s="20" t="s">
        <v>95</v>
      </c>
      <c r="H30" s="20" t="s">
        <v>96</v>
      </c>
      <c r="I30" s="20" t="s">
        <v>97</v>
      </c>
      <c r="J30" s="17"/>
    </row>
    <row r="31" spans="1:10" ht="15.75" x14ac:dyDescent="0.25">
      <c r="A31" s="44">
        <v>30</v>
      </c>
      <c r="B31" s="18" t="s">
        <v>10</v>
      </c>
      <c r="C31" s="18" t="s">
        <v>12</v>
      </c>
      <c r="D31" s="19" t="s">
        <v>27</v>
      </c>
      <c r="E31" s="20" t="s">
        <v>77</v>
      </c>
      <c r="F31" s="20" t="s">
        <v>90</v>
      </c>
      <c r="G31" s="20" t="s">
        <v>98</v>
      </c>
      <c r="H31" s="20" t="s">
        <v>99</v>
      </c>
      <c r="I31" s="20" t="s">
        <v>100</v>
      </c>
      <c r="J31" s="17"/>
    </row>
    <row r="32" spans="1:10" ht="15.75" x14ac:dyDescent="0.25">
      <c r="A32" s="44">
        <v>31</v>
      </c>
      <c r="B32" s="18" t="s">
        <v>10</v>
      </c>
      <c r="C32" s="18" t="s">
        <v>11</v>
      </c>
      <c r="D32" s="19" t="s">
        <v>27</v>
      </c>
      <c r="E32" s="20" t="s">
        <v>77</v>
      </c>
      <c r="F32" s="20" t="s">
        <v>101</v>
      </c>
      <c r="G32" s="20" t="s">
        <v>102</v>
      </c>
      <c r="H32" s="20" t="s">
        <v>88</v>
      </c>
      <c r="I32" s="20" t="s">
        <v>103</v>
      </c>
      <c r="J32" s="17"/>
    </row>
    <row r="33" spans="1:10" ht="15.75" x14ac:dyDescent="0.25">
      <c r="A33" s="44">
        <v>32</v>
      </c>
      <c r="B33" s="18" t="s">
        <v>10</v>
      </c>
      <c r="C33" s="18" t="s">
        <v>11</v>
      </c>
      <c r="D33" s="19" t="s">
        <v>27</v>
      </c>
      <c r="E33" s="20" t="s">
        <v>77</v>
      </c>
      <c r="F33" s="20" t="s">
        <v>101</v>
      </c>
      <c r="G33" s="20" t="s">
        <v>104</v>
      </c>
      <c r="H33" s="20" t="s">
        <v>105</v>
      </c>
      <c r="I33" s="20" t="s">
        <v>106</v>
      </c>
      <c r="J33" s="17"/>
    </row>
    <row r="34" spans="1:10" ht="15.75" x14ac:dyDescent="0.25">
      <c r="A34" s="44">
        <v>33</v>
      </c>
      <c r="B34" s="18" t="s">
        <v>10</v>
      </c>
      <c r="C34" s="18" t="s">
        <v>12</v>
      </c>
      <c r="D34" s="19" t="s">
        <v>27</v>
      </c>
      <c r="E34" s="20" t="s">
        <v>77</v>
      </c>
      <c r="F34" s="20" t="s">
        <v>101</v>
      </c>
      <c r="G34" s="20" t="s">
        <v>107</v>
      </c>
      <c r="H34" s="20" t="s">
        <v>108</v>
      </c>
      <c r="I34" s="20" t="s">
        <v>109</v>
      </c>
      <c r="J34" s="17"/>
    </row>
    <row r="35" spans="1:10" ht="15.75" x14ac:dyDescent="0.25">
      <c r="A35" s="44">
        <v>34</v>
      </c>
      <c r="B35" s="18" t="s">
        <v>10</v>
      </c>
      <c r="C35" s="18" t="s">
        <v>12</v>
      </c>
      <c r="D35" s="19" t="s">
        <v>27</v>
      </c>
      <c r="E35" s="20" t="s">
        <v>77</v>
      </c>
      <c r="F35" s="20" t="s">
        <v>101</v>
      </c>
      <c r="G35" s="20" t="s">
        <v>91</v>
      </c>
      <c r="H35" s="20" t="s">
        <v>92</v>
      </c>
      <c r="I35" s="20" t="s">
        <v>110</v>
      </c>
      <c r="J35" s="17"/>
    </row>
    <row r="36" spans="1:10" ht="15.75" x14ac:dyDescent="0.25">
      <c r="A36" s="44">
        <v>35</v>
      </c>
      <c r="B36" s="18" t="s">
        <v>13</v>
      </c>
      <c r="C36" s="18" t="s">
        <v>17</v>
      </c>
      <c r="D36" s="19" t="s">
        <v>21</v>
      </c>
      <c r="E36" s="20" t="s">
        <v>77</v>
      </c>
      <c r="F36" s="20" t="s">
        <v>23</v>
      </c>
      <c r="G36" s="20" t="s">
        <v>87</v>
      </c>
      <c r="H36" s="20" t="s">
        <v>88</v>
      </c>
      <c r="I36" s="20" t="s">
        <v>89</v>
      </c>
      <c r="J36" s="17"/>
    </row>
    <row r="37" spans="1:10" ht="15.75" x14ac:dyDescent="0.25">
      <c r="A37" s="44">
        <v>36</v>
      </c>
      <c r="B37" s="18" t="s">
        <v>13</v>
      </c>
      <c r="C37" s="18" t="s">
        <v>14</v>
      </c>
      <c r="D37" s="19" t="s">
        <v>46</v>
      </c>
      <c r="E37" s="20" t="s">
        <v>77</v>
      </c>
      <c r="F37" s="20" t="s">
        <v>90</v>
      </c>
      <c r="G37" s="20" t="s">
        <v>91</v>
      </c>
      <c r="H37" s="20" t="s">
        <v>92</v>
      </c>
      <c r="I37" s="20" t="s">
        <v>81</v>
      </c>
      <c r="J37" s="17"/>
    </row>
    <row r="38" spans="1:10" ht="15.75" x14ac:dyDescent="0.25">
      <c r="A38" s="44">
        <v>37</v>
      </c>
      <c r="B38" s="18" t="s">
        <v>13</v>
      </c>
      <c r="C38" s="18" t="s">
        <v>15</v>
      </c>
      <c r="D38" s="19" t="s">
        <v>27</v>
      </c>
      <c r="E38" s="20" t="s">
        <v>77</v>
      </c>
      <c r="F38" s="20" t="s">
        <v>90</v>
      </c>
      <c r="G38" s="20" t="s">
        <v>107</v>
      </c>
      <c r="H38" s="20" t="s">
        <v>108</v>
      </c>
      <c r="I38" s="20" t="s">
        <v>109</v>
      </c>
      <c r="J38" s="17"/>
    </row>
    <row r="39" spans="1:10" ht="15.75" x14ac:dyDescent="0.25">
      <c r="A39" s="44">
        <v>38</v>
      </c>
      <c r="B39" s="18" t="s">
        <v>13</v>
      </c>
      <c r="C39" s="18" t="s">
        <v>16</v>
      </c>
      <c r="D39" s="19" t="s">
        <v>27</v>
      </c>
      <c r="E39" s="20" t="s">
        <v>77</v>
      </c>
      <c r="F39" s="20" t="s">
        <v>90</v>
      </c>
      <c r="G39" s="20" t="s">
        <v>95</v>
      </c>
      <c r="H39" s="20" t="s">
        <v>96</v>
      </c>
      <c r="I39" s="20" t="s">
        <v>97</v>
      </c>
      <c r="J39" s="17"/>
    </row>
    <row r="40" spans="1:10" ht="15.75" x14ac:dyDescent="0.25">
      <c r="A40" s="44">
        <v>39</v>
      </c>
      <c r="B40" s="18" t="s">
        <v>13</v>
      </c>
      <c r="C40" s="18" t="s">
        <v>17</v>
      </c>
      <c r="D40" s="19" t="s">
        <v>27</v>
      </c>
      <c r="E40" s="20" t="s">
        <v>77</v>
      </c>
      <c r="F40" s="20" t="s">
        <v>90</v>
      </c>
      <c r="G40" s="20" t="s">
        <v>111</v>
      </c>
      <c r="H40" s="20" t="s">
        <v>112</v>
      </c>
      <c r="I40" s="20" t="s">
        <v>113</v>
      </c>
      <c r="J40" s="17"/>
    </row>
    <row r="41" spans="1:10" ht="15.75" x14ac:dyDescent="0.25">
      <c r="A41" s="44">
        <v>40</v>
      </c>
      <c r="B41" s="18" t="s">
        <v>13</v>
      </c>
      <c r="C41" s="18" t="s">
        <v>14</v>
      </c>
      <c r="D41" s="19" t="s">
        <v>27</v>
      </c>
      <c r="E41" s="20" t="s">
        <v>77</v>
      </c>
      <c r="F41" s="20" t="s">
        <v>101</v>
      </c>
      <c r="G41" s="20" t="s">
        <v>28</v>
      </c>
      <c r="H41" s="20" t="s">
        <v>93</v>
      </c>
      <c r="I41" s="20" t="s">
        <v>94</v>
      </c>
      <c r="J41" s="17"/>
    </row>
    <row r="42" spans="1:10" ht="15.75" x14ac:dyDescent="0.25">
      <c r="A42" s="44">
        <v>41</v>
      </c>
      <c r="B42" s="18" t="s">
        <v>13</v>
      </c>
      <c r="C42" s="18" t="s">
        <v>15</v>
      </c>
      <c r="D42" s="19" t="s">
        <v>27</v>
      </c>
      <c r="E42" s="20" t="s">
        <v>77</v>
      </c>
      <c r="F42" s="20" t="s">
        <v>101</v>
      </c>
      <c r="G42" s="20" t="s">
        <v>98</v>
      </c>
      <c r="H42" s="20" t="s">
        <v>99</v>
      </c>
      <c r="I42" s="20" t="s">
        <v>100</v>
      </c>
      <c r="J42" s="17"/>
    </row>
    <row r="43" spans="1:10" ht="15.75" x14ac:dyDescent="0.25">
      <c r="A43" s="44">
        <v>42</v>
      </c>
      <c r="B43" s="18" t="s">
        <v>13</v>
      </c>
      <c r="C43" s="18" t="s">
        <v>16</v>
      </c>
      <c r="D43" s="19" t="s">
        <v>27</v>
      </c>
      <c r="E43" s="20" t="s">
        <v>77</v>
      </c>
      <c r="F43" s="20" t="s">
        <v>101</v>
      </c>
      <c r="G43" s="20" t="s">
        <v>91</v>
      </c>
      <c r="H43" s="20" t="s">
        <v>92</v>
      </c>
      <c r="I43" s="20" t="s">
        <v>110</v>
      </c>
      <c r="J43" s="17"/>
    </row>
    <row r="44" spans="1:10" ht="15.75" x14ac:dyDescent="0.25">
      <c r="A44" s="44">
        <v>43</v>
      </c>
      <c r="B44" s="18" t="s">
        <v>13</v>
      </c>
      <c r="C44" s="18" t="s">
        <v>17</v>
      </c>
      <c r="D44" s="19" t="s">
        <v>27</v>
      </c>
      <c r="E44" s="20" t="s">
        <v>77</v>
      </c>
      <c r="F44" s="20" t="s">
        <v>101</v>
      </c>
      <c r="G44" s="20" t="s">
        <v>114</v>
      </c>
      <c r="H44" s="20" t="s">
        <v>115</v>
      </c>
      <c r="I44" s="20" t="s">
        <v>116</v>
      </c>
      <c r="J44" s="17"/>
    </row>
    <row r="45" spans="1:10" ht="15.75" x14ac:dyDescent="0.25">
      <c r="A45" s="44">
        <v>44</v>
      </c>
      <c r="B45" s="18" t="s">
        <v>10</v>
      </c>
      <c r="C45" s="18" t="s">
        <v>11</v>
      </c>
      <c r="D45" s="19" t="s">
        <v>27</v>
      </c>
      <c r="E45" s="20" t="s">
        <v>117</v>
      </c>
      <c r="F45" s="20" t="s">
        <v>118</v>
      </c>
      <c r="G45" s="20" t="s">
        <v>119</v>
      </c>
      <c r="H45" s="20" t="s">
        <v>120</v>
      </c>
      <c r="I45" s="20" t="s">
        <v>121</v>
      </c>
      <c r="J45" s="17"/>
    </row>
    <row r="46" spans="1:10" ht="15.75" x14ac:dyDescent="0.25">
      <c r="A46" s="44">
        <v>45</v>
      </c>
      <c r="B46" s="18" t="s">
        <v>10</v>
      </c>
      <c r="C46" s="18" t="s">
        <v>11</v>
      </c>
      <c r="D46" s="19" t="s">
        <v>27</v>
      </c>
      <c r="E46" s="20" t="s">
        <v>117</v>
      </c>
      <c r="F46" s="20" t="s">
        <v>118</v>
      </c>
      <c r="G46" s="20" t="s">
        <v>122</v>
      </c>
      <c r="H46" s="20" t="s">
        <v>123</v>
      </c>
      <c r="I46" s="20" t="s">
        <v>124</v>
      </c>
      <c r="J46" s="17"/>
    </row>
    <row r="47" spans="1:10" ht="15.75" x14ac:dyDescent="0.25">
      <c r="A47" s="44">
        <v>46</v>
      </c>
      <c r="B47" s="18" t="s">
        <v>10</v>
      </c>
      <c r="C47" s="18" t="s">
        <v>12</v>
      </c>
      <c r="D47" s="19" t="s">
        <v>27</v>
      </c>
      <c r="E47" s="20" t="s">
        <v>117</v>
      </c>
      <c r="F47" s="20" t="s">
        <v>118</v>
      </c>
      <c r="G47" s="20" t="s">
        <v>125</v>
      </c>
      <c r="H47" s="20" t="s">
        <v>126</v>
      </c>
      <c r="I47" s="20" t="s">
        <v>435</v>
      </c>
      <c r="J47" s="17"/>
    </row>
    <row r="48" spans="1:10" ht="15.75" x14ac:dyDescent="0.25">
      <c r="A48" s="44">
        <v>47</v>
      </c>
      <c r="B48" s="18" t="s">
        <v>10</v>
      </c>
      <c r="C48" s="18" t="s">
        <v>12</v>
      </c>
      <c r="D48" s="19" t="s">
        <v>27</v>
      </c>
      <c r="E48" s="20" t="s">
        <v>117</v>
      </c>
      <c r="F48" s="20" t="s">
        <v>118</v>
      </c>
      <c r="G48" s="20" t="s">
        <v>127</v>
      </c>
      <c r="H48" s="20" t="s">
        <v>128</v>
      </c>
      <c r="I48" s="20" t="s">
        <v>129</v>
      </c>
      <c r="J48" s="17"/>
    </row>
    <row r="49" spans="1:10" ht="15.75" x14ac:dyDescent="0.25">
      <c r="A49" s="44">
        <v>48</v>
      </c>
      <c r="B49" s="22" t="s">
        <v>10</v>
      </c>
      <c r="C49" s="22" t="s">
        <v>11</v>
      </c>
      <c r="D49" s="27" t="s">
        <v>46</v>
      </c>
      <c r="E49" s="28" t="s">
        <v>130</v>
      </c>
      <c r="F49" s="28" t="s">
        <v>131</v>
      </c>
      <c r="G49" s="28" t="s">
        <v>132</v>
      </c>
      <c r="H49" s="28" t="s">
        <v>133</v>
      </c>
      <c r="I49" s="28" t="s">
        <v>119</v>
      </c>
      <c r="J49" s="28"/>
    </row>
    <row r="50" spans="1:10" ht="15.75" x14ac:dyDescent="0.25">
      <c r="A50" s="44">
        <v>49</v>
      </c>
      <c r="B50" s="22" t="s">
        <v>10</v>
      </c>
      <c r="C50" s="22" t="s">
        <v>11</v>
      </c>
      <c r="D50" s="27" t="s">
        <v>46</v>
      </c>
      <c r="E50" s="28" t="s">
        <v>130</v>
      </c>
      <c r="F50" s="28" t="s">
        <v>131</v>
      </c>
      <c r="G50" s="28" t="s">
        <v>134</v>
      </c>
      <c r="H50" s="28" t="s">
        <v>135</v>
      </c>
      <c r="I50" s="28" t="s">
        <v>136</v>
      </c>
      <c r="J50" s="28">
        <v>21973</v>
      </c>
    </row>
    <row r="51" spans="1:10" ht="15.75" x14ac:dyDescent="0.25">
      <c r="A51" s="44">
        <v>50</v>
      </c>
      <c r="B51" s="22" t="s">
        <v>10</v>
      </c>
      <c r="C51" s="22" t="s">
        <v>12</v>
      </c>
      <c r="D51" s="27" t="s">
        <v>46</v>
      </c>
      <c r="E51" s="28" t="s">
        <v>130</v>
      </c>
      <c r="F51" s="28" t="s">
        <v>131</v>
      </c>
      <c r="G51" s="28" t="s">
        <v>137</v>
      </c>
      <c r="H51" s="28" t="s">
        <v>138</v>
      </c>
      <c r="I51" s="28" t="s">
        <v>139</v>
      </c>
      <c r="J51" s="28"/>
    </row>
    <row r="52" spans="1:10" ht="15.75" x14ac:dyDescent="0.25">
      <c r="A52" s="44">
        <v>51</v>
      </c>
      <c r="B52" s="22" t="s">
        <v>10</v>
      </c>
      <c r="C52" s="22" t="s">
        <v>12</v>
      </c>
      <c r="D52" s="27" t="s">
        <v>46</v>
      </c>
      <c r="E52" s="28" t="s">
        <v>130</v>
      </c>
      <c r="F52" s="28" t="s">
        <v>131</v>
      </c>
      <c r="G52" s="28" t="s">
        <v>140</v>
      </c>
      <c r="H52" s="28" t="s">
        <v>141</v>
      </c>
      <c r="I52" s="28" t="s">
        <v>142</v>
      </c>
      <c r="J52" s="28"/>
    </row>
    <row r="53" spans="1:10" ht="15.75" x14ac:dyDescent="0.25">
      <c r="A53" s="44">
        <v>52</v>
      </c>
      <c r="B53" s="22" t="s">
        <v>13</v>
      </c>
      <c r="C53" s="18" t="s">
        <v>14</v>
      </c>
      <c r="D53" s="27" t="s">
        <v>46</v>
      </c>
      <c r="E53" s="28" t="s">
        <v>130</v>
      </c>
      <c r="F53" s="28" t="s">
        <v>143</v>
      </c>
      <c r="G53" s="28" t="s">
        <v>137</v>
      </c>
      <c r="H53" s="28" t="s">
        <v>138</v>
      </c>
      <c r="I53" s="28" t="s">
        <v>139</v>
      </c>
      <c r="J53" s="28"/>
    </row>
    <row r="54" spans="1:10" ht="15.75" x14ac:dyDescent="0.25">
      <c r="A54" s="44">
        <v>53</v>
      </c>
      <c r="B54" s="22" t="s">
        <v>13</v>
      </c>
      <c r="C54" s="18" t="s">
        <v>15</v>
      </c>
      <c r="D54" s="27" t="s">
        <v>46</v>
      </c>
      <c r="E54" s="28" t="s">
        <v>130</v>
      </c>
      <c r="F54" s="28" t="s">
        <v>143</v>
      </c>
      <c r="G54" s="28" t="s">
        <v>140</v>
      </c>
      <c r="H54" s="28" t="s">
        <v>141</v>
      </c>
      <c r="I54" s="28" t="s">
        <v>142</v>
      </c>
      <c r="J54" s="28"/>
    </row>
    <row r="55" spans="1:10" ht="15.75" x14ac:dyDescent="0.25">
      <c r="A55" s="44">
        <v>54</v>
      </c>
      <c r="B55" s="22" t="s">
        <v>13</v>
      </c>
      <c r="C55" s="22" t="s">
        <v>16</v>
      </c>
      <c r="D55" s="27" t="s">
        <v>46</v>
      </c>
      <c r="E55" s="28" t="s">
        <v>130</v>
      </c>
      <c r="F55" s="28" t="s">
        <v>143</v>
      </c>
      <c r="G55" s="28" t="s">
        <v>144</v>
      </c>
      <c r="H55" s="28" t="s">
        <v>145</v>
      </c>
      <c r="I55" s="28" t="s">
        <v>146</v>
      </c>
      <c r="J55" s="28"/>
    </row>
    <row r="56" spans="1:10" ht="15.75" x14ac:dyDescent="0.25">
      <c r="A56" s="44">
        <v>55</v>
      </c>
      <c r="B56" s="22" t="s">
        <v>13</v>
      </c>
      <c r="C56" s="22" t="s">
        <v>17</v>
      </c>
      <c r="D56" s="27" t="s">
        <v>46</v>
      </c>
      <c r="E56" s="28" t="s">
        <v>130</v>
      </c>
      <c r="F56" s="28" t="s">
        <v>143</v>
      </c>
      <c r="G56" s="28" t="s">
        <v>147</v>
      </c>
      <c r="H56" s="28" t="s">
        <v>148</v>
      </c>
      <c r="I56" s="28" t="s">
        <v>149</v>
      </c>
      <c r="J56" s="28"/>
    </row>
    <row r="57" spans="1:10" ht="15.75" x14ac:dyDescent="0.25">
      <c r="A57" s="44">
        <v>56</v>
      </c>
      <c r="B57" s="22" t="s">
        <v>13</v>
      </c>
      <c r="C57" s="18" t="s">
        <v>14</v>
      </c>
      <c r="D57" s="27" t="s">
        <v>46</v>
      </c>
      <c r="E57" s="28" t="s">
        <v>130</v>
      </c>
      <c r="F57" s="28" t="s">
        <v>150</v>
      </c>
      <c r="G57" s="28" t="s">
        <v>132</v>
      </c>
      <c r="H57" s="28" t="s">
        <v>133</v>
      </c>
      <c r="I57" s="28" t="s">
        <v>119</v>
      </c>
      <c r="J57" s="28"/>
    </row>
    <row r="58" spans="1:10" ht="15.75" x14ac:dyDescent="0.25">
      <c r="A58" s="44">
        <v>57</v>
      </c>
      <c r="B58" s="22" t="s">
        <v>13</v>
      </c>
      <c r="C58" s="18" t="s">
        <v>15</v>
      </c>
      <c r="D58" s="27" t="s">
        <v>46</v>
      </c>
      <c r="E58" s="28" t="s">
        <v>130</v>
      </c>
      <c r="F58" s="28" t="s">
        <v>150</v>
      </c>
      <c r="G58" s="28" t="s">
        <v>134</v>
      </c>
      <c r="H58" s="28" t="s">
        <v>135</v>
      </c>
      <c r="I58" s="28" t="s">
        <v>151</v>
      </c>
      <c r="J58" s="28">
        <v>21972</v>
      </c>
    </row>
    <row r="59" spans="1:10" ht="15.75" x14ac:dyDescent="0.25">
      <c r="A59" s="44">
        <v>58</v>
      </c>
      <c r="B59" s="22" t="s">
        <v>13</v>
      </c>
      <c r="C59" s="22" t="s">
        <v>16</v>
      </c>
      <c r="D59" s="27" t="s">
        <v>46</v>
      </c>
      <c r="E59" s="28" t="s">
        <v>130</v>
      </c>
      <c r="F59" s="28" t="s">
        <v>150</v>
      </c>
      <c r="G59" s="28" t="s">
        <v>152</v>
      </c>
      <c r="H59" s="28" t="s">
        <v>153</v>
      </c>
      <c r="I59" s="28" t="s">
        <v>154</v>
      </c>
      <c r="J59" s="28"/>
    </row>
    <row r="60" spans="1:10" ht="15.75" x14ac:dyDescent="0.25">
      <c r="A60" s="44">
        <v>59</v>
      </c>
      <c r="B60" s="22" t="s">
        <v>13</v>
      </c>
      <c r="C60" s="22" t="s">
        <v>17</v>
      </c>
      <c r="D60" s="27" t="s">
        <v>46</v>
      </c>
      <c r="E60" s="28" t="s">
        <v>130</v>
      </c>
      <c r="F60" s="28" t="s">
        <v>150</v>
      </c>
      <c r="G60" s="28" t="s">
        <v>155</v>
      </c>
      <c r="H60" s="28" t="s">
        <v>156</v>
      </c>
      <c r="I60" s="28" t="s">
        <v>157</v>
      </c>
      <c r="J60" s="28"/>
    </row>
    <row r="61" spans="1:10" ht="15.75" x14ac:dyDescent="0.25">
      <c r="A61" s="44">
        <v>60</v>
      </c>
      <c r="B61" s="22" t="s">
        <v>18</v>
      </c>
      <c r="C61" s="22" t="s">
        <v>19</v>
      </c>
      <c r="D61" s="27" t="s">
        <v>46</v>
      </c>
      <c r="E61" s="28" t="s">
        <v>130</v>
      </c>
      <c r="F61" s="28" t="s">
        <v>23</v>
      </c>
      <c r="G61" s="28" t="s">
        <v>147</v>
      </c>
      <c r="H61" s="28" t="s">
        <v>148</v>
      </c>
      <c r="I61" s="28" t="s">
        <v>149</v>
      </c>
      <c r="J61" s="28"/>
    </row>
    <row r="62" spans="1:10" ht="15.75" x14ac:dyDescent="0.25">
      <c r="A62" s="44">
        <v>61</v>
      </c>
      <c r="B62" s="22" t="s">
        <v>18</v>
      </c>
      <c r="C62" s="22" t="s">
        <v>19</v>
      </c>
      <c r="D62" s="27" t="s">
        <v>46</v>
      </c>
      <c r="E62" s="28" t="s">
        <v>130</v>
      </c>
      <c r="F62" s="28" t="s">
        <v>23</v>
      </c>
      <c r="G62" s="28" t="s">
        <v>155</v>
      </c>
      <c r="H62" s="28" t="s">
        <v>156</v>
      </c>
      <c r="I62" s="28" t="s">
        <v>157</v>
      </c>
      <c r="J62" s="28"/>
    </row>
    <row r="63" spans="1:10" ht="15.75" x14ac:dyDescent="0.25">
      <c r="A63" s="44">
        <v>62</v>
      </c>
      <c r="B63" s="18" t="s">
        <v>10</v>
      </c>
      <c r="C63" s="18" t="s">
        <v>11</v>
      </c>
      <c r="D63" s="19" t="s">
        <v>46</v>
      </c>
      <c r="E63" s="20" t="s">
        <v>158</v>
      </c>
      <c r="F63" s="20" t="s">
        <v>159</v>
      </c>
      <c r="G63" s="20" t="s">
        <v>160</v>
      </c>
      <c r="H63" s="20" t="s">
        <v>161</v>
      </c>
      <c r="I63" s="20" t="s">
        <v>162</v>
      </c>
      <c r="J63" s="20"/>
    </row>
    <row r="64" spans="1:10" ht="15.75" x14ac:dyDescent="0.25">
      <c r="A64" s="44">
        <v>63</v>
      </c>
      <c r="B64" s="18" t="s">
        <v>10</v>
      </c>
      <c r="C64" s="18" t="s">
        <v>11</v>
      </c>
      <c r="D64" s="19" t="s">
        <v>46</v>
      </c>
      <c r="E64" s="20" t="s">
        <v>158</v>
      </c>
      <c r="F64" s="20" t="s">
        <v>159</v>
      </c>
      <c r="G64" s="20" t="s">
        <v>163</v>
      </c>
      <c r="H64" s="20" t="s">
        <v>164</v>
      </c>
      <c r="I64" s="20" t="s">
        <v>165</v>
      </c>
      <c r="J64" s="20"/>
    </row>
    <row r="65" spans="1:10" ht="15.75" x14ac:dyDescent="0.25">
      <c r="A65" s="44">
        <v>64</v>
      </c>
      <c r="B65" s="18" t="s">
        <v>10</v>
      </c>
      <c r="C65" s="18" t="s">
        <v>12</v>
      </c>
      <c r="D65" s="19" t="s">
        <v>46</v>
      </c>
      <c r="E65" s="20" t="s">
        <v>158</v>
      </c>
      <c r="F65" s="20" t="s">
        <v>159</v>
      </c>
      <c r="G65" s="20" t="s">
        <v>166</v>
      </c>
      <c r="H65" s="20" t="s">
        <v>167</v>
      </c>
      <c r="I65" s="20" t="s">
        <v>168</v>
      </c>
      <c r="J65" s="20"/>
    </row>
    <row r="66" spans="1:10" ht="15.75" x14ac:dyDescent="0.25">
      <c r="A66" s="44">
        <v>65</v>
      </c>
      <c r="B66" s="18" t="s">
        <v>10</v>
      </c>
      <c r="C66" s="18" t="s">
        <v>12</v>
      </c>
      <c r="D66" s="19" t="s">
        <v>46</v>
      </c>
      <c r="E66" s="20" t="s">
        <v>158</v>
      </c>
      <c r="F66" s="20" t="s">
        <v>159</v>
      </c>
      <c r="G66" s="20" t="s">
        <v>137</v>
      </c>
      <c r="H66" s="20" t="s">
        <v>169</v>
      </c>
      <c r="I66" s="20" t="s">
        <v>170</v>
      </c>
      <c r="J66" s="20"/>
    </row>
    <row r="67" spans="1:10" ht="15.75" x14ac:dyDescent="0.25">
      <c r="A67" s="44">
        <v>66</v>
      </c>
      <c r="B67" s="18" t="s">
        <v>10</v>
      </c>
      <c r="C67" s="18" t="s">
        <v>11</v>
      </c>
      <c r="D67" s="19" t="s">
        <v>46</v>
      </c>
      <c r="E67" s="20" t="s">
        <v>158</v>
      </c>
      <c r="F67" s="20" t="s">
        <v>171</v>
      </c>
      <c r="G67" s="20" t="s">
        <v>172</v>
      </c>
      <c r="H67" s="20" t="s">
        <v>173</v>
      </c>
      <c r="I67" s="20" t="s">
        <v>68</v>
      </c>
      <c r="J67" s="20"/>
    </row>
    <row r="68" spans="1:10" ht="15.75" x14ac:dyDescent="0.25">
      <c r="A68" s="44">
        <v>67</v>
      </c>
      <c r="B68" s="18" t="s">
        <v>10</v>
      </c>
      <c r="C68" s="18" t="s">
        <v>11</v>
      </c>
      <c r="D68" s="19" t="s">
        <v>46</v>
      </c>
      <c r="E68" s="20" t="s">
        <v>158</v>
      </c>
      <c r="F68" s="20" t="s">
        <v>171</v>
      </c>
      <c r="G68" s="20" t="s">
        <v>87</v>
      </c>
      <c r="H68" s="20" t="s">
        <v>174</v>
      </c>
      <c r="I68" s="20" t="s">
        <v>175</v>
      </c>
      <c r="J68" s="20"/>
    </row>
    <row r="69" spans="1:10" ht="15.75" x14ac:dyDescent="0.25">
      <c r="A69" s="44">
        <v>68</v>
      </c>
      <c r="B69" s="18" t="s">
        <v>10</v>
      </c>
      <c r="C69" s="18" t="s">
        <v>12</v>
      </c>
      <c r="D69" s="19" t="s">
        <v>46</v>
      </c>
      <c r="E69" s="20" t="s">
        <v>158</v>
      </c>
      <c r="F69" s="20" t="s">
        <v>171</v>
      </c>
      <c r="G69" s="20" t="s">
        <v>176</v>
      </c>
      <c r="H69" s="20" t="s">
        <v>177</v>
      </c>
      <c r="I69" s="20" t="s">
        <v>178</v>
      </c>
      <c r="J69" s="20"/>
    </row>
    <row r="70" spans="1:10" ht="15.75" x14ac:dyDescent="0.25">
      <c r="A70" s="44">
        <v>69</v>
      </c>
      <c r="B70" s="18" t="s">
        <v>10</v>
      </c>
      <c r="C70" s="18" t="s">
        <v>12</v>
      </c>
      <c r="D70" s="19" t="s">
        <v>46</v>
      </c>
      <c r="E70" s="20" t="s">
        <v>158</v>
      </c>
      <c r="F70" s="20" t="s">
        <v>171</v>
      </c>
      <c r="G70" s="20" t="s">
        <v>137</v>
      </c>
      <c r="H70" s="20" t="s">
        <v>179</v>
      </c>
      <c r="I70" s="20" t="s">
        <v>180</v>
      </c>
      <c r="J70" s="20"/>
    </row>
    <row r="71" spans="1:10" ht="15.75" x14ac:dyDescent="0.25">
      <c r="A71" s="44">
        <v>70</v>
      </c>
      <c r="B71" s="18" t="s">
        <v>181</v>
      </c>
      <c r="C71" s="18" t="s">
        <v>14</v>
      </c>
      <c r="D71" s="19" t="s">
        <v>46</v>
      </c>
      <c r="E71" s="20" t="s">
        <v>158</v>
      </c>
      <c r="F71" s="20" t="s">
        <v>182</v>
      </c>
      <c r="G71" s="20" t="s">
        <v>87</v>
      </c>
      <c r="H71" s="20" t="s">
        <v>174</v>
      </c>
      <c r="I71" s="20" t="s">
        <v>175</v>
      </c>
      <c r="J71" s="20"/>
    </row>
    <row r="72" spans="1:10" ht="15.75" x14ac:dyDescent="0.25">
      <c r="A72" s="44">
        <v>71</v>
      </c>
      <c r="B72" s="18" t="s">
        <v>181</v>
      </c>
      <c r="C72" s="18" t="s">
        <v>15</v>
      </c>
      <c r="D72" s="19" t="s">
        <v>46</v>
      </c>
      <c r="E72" s="20" t="s">
        <v>158</v>
      </c>
      <c r="F72" s="20" t="s">
        <v>182</v>
      </c>
      <c r="G72" s="20" t="s">
        <v>183</v>
      </c>
      <c r="H72" s="20" t="s">
        <v>184</v>
      </c>
      <c r="I72" s="20" t="s">
        <v>185</v>
      </c>
      <c r="J72" s="20"/>
    </row>
    <row r="73" spans="1:10" ht="15.75" x14ac:dyDescent="0.25">
      <c r="A73" s="44">
        <v>72</v>
      </c>
      <c r="B73" s="18" t="s">
        <v>181</v>
      </c>
      <c r="C73" s="18" t="s">
        <v>16</v>
      </c>
      <c r="D73" s="19" t="s">
        <v>46</v>
      </c>
      <c r="E73" s="20" t="s">
        <v>158</v>
      </c>
      <c r="F73" s="20" t="s">
        <v>182</v>
      </c>
      <c r="G73" s="20" t="s">
        <v>166</v>
      </c>
      <c r="H73" s="20" t="s">
        <v>167</v>
      </c>
      <c r="I73" s="20" t="s">
        <v>168</v>
      </c>
      <c r="J73" s="20"/>
    </row>
    <row r="74" spans="1:10" ht="15.75" x14ac:dyDescent="0.25">
      <c r="A74" s="44">
        <v>73</v>
      </c>
      <c r="B74" s="18" t="s">
        <v>181</v>
      </c>
      <c r="C74" s="18" t="s">
        <v>17</v>
      </c>
      <c r="D74" s="19" t="s">
        <v>46</v>
      </c>
      <c r="E74" s="20" t="s">
        <v>158</v>
      </c>
      <c r="F74" s="20" t="s">
        <v>182</v>
      </c>
      <c r="G74" s="20" t="s">
        <v>137</v>
      </c>
      <c r="H74" s="20" t="s">
        <v>179</v>
      </c>
      <c r="I74" s="20" t="s">
        <v>180</v>
      </c>
      <c r="J74" s="20"/>
    </row>
    <row r="75" spans="1:10" ht="15.75" x14ac:dyDescent="0.25">
      <c r="A75" s="44">
        <v>74</v>
      </c>
      <c r="B75" s="18" t="s">
        <v>181</v>
      </c>
      <c r="C75" s="18" t="s">
        <v>14</v>
      </c>
      <c r="D75" s="19" t="s">
        <v>46</v>
      </c>
      <c r="E75" s="20" t="s">
        <v>158</v>
      </c>
      <c r="F75" s="20" t="s">
        <v>186</v>
      </c>
      <c r="G75" s="20" t="s">
        <v>163</v>
      </c>
      <c r="H75" s="20" t="s">
        <v>164</v>
      </c>
      <c r="I75" s="20" t="s">
        <v>165</v>
      </c>
      <c r="J75" s="20"/>
    </row>
    <row r="76" spans="1:10" ht="15.75" x14ac:dyDescent="0.25">
      <c r="A76" s="44">
        <v>75</v>
      </c>
      <c r="B76" s="18" t="s">
        <v>181</v>
      </c>
      <c r="C76" s="18" t="s">
        <v>15</v>
      </c>
      <c r="D76" s="19" t="s">
        <v>46</v>
      </c>
      <c r="E76" s="20" t="s">
        <v>158</v>
      </c>
      <c r="F76" s="20" t="s">
        <v>186</v>
      </c>
      <c r="G76" s="20" t="s">
        <v>176</v>
      </c>
      <c r="H76" s="20" t="s">
        <v>177</v>
      </c>
      <c r="I76" s="20" t="s">
        <v>178</v>
      </c>
      <c r="J76" s="20"/>
    </row>
    <row r="77" spans="1:10" ht="15.75" x14ac:dyDescent="0.25">
      <c r="A77" s="44">
        <v>76</v>
      </c>
      <c r="B77" s="18" t="s">
        <v>181</v>
      </c>
      <c r="C77" s="18" t="s">
        <v>16</v>
      </c>
      <c r="D77" s="19" t="s">
        <v>46</v>
      </c>
      <c r="E77" s="20" t="s">
        <v>158</v>
      </c>
      <c r="F77" s="20" t="s">
        <v>186</v>
      </c>
      <c r="G77" s="20" t="s">
        <v>187</v>
      </c>
      <c r="H77" s="20" t="s">
        <v>188</v>
      </c>
      <c r="I77" s="29" t="s">
        <v>189</v>
      </c>
      <c r="J77" s="20"/>
    </row>
    <row r="78" spans="1:10" ht="15.75" x14ac:dyDescent="0.25">
      <c r="A78" s="44">
        <v>77</v>
      </c>
      <c r="B78" s="18" t="s">
        <v>181</v>
      </c>
      <c r="C78" s="18" t="s">
        <v>17</v>
      </c>
      <c r="D78" s="19" t="s">
        <v>46</v>
      </c>
      <c r="E78" s="20" t="s">
        <v>158</v>
      </c>
      <c r="F78" s="20" t="s">
        <v>186</v>
      </c>
      <c r="G78" s="20" t="s">
        <v>137</v>
      </c>
      <c r="H78" s="20" t="s">
        <v>169</v>
      </c>
      <c r="I78" s="20" t="s">
        <v>170</v>
      </c>
      <c r="J78" s="20"/>
    </row>
    <row r="79" spans="1:10" ht="15.75" x14ac:dyDescent="0.25">
      <c r="A79" s="44">
        <v>78</v>
      </c>
      <c r="B79" s="1" t="s">
        <v>10</v>
      </c>
      <c r="C79" s="2" t="s">
        <v>11</v>
      </c>
      <c r="D79" s="3" t="s">
        <v>46</v>
      </c>
      <c r="E79" s="4" t="s">
        <v>207</v>
      </c>
      <c r="F79" s="4" t="s">
        <v>208</v>
      </c>
      <c r="G79" s="4" t="s">
        <v>209</v>
      </c>
      <c r="H79" s="4" t="s">
        <v>210</v>
      </c>
      <c r="I79" s="4" t="s">
        <v>211</v>
      </c>
      <c r="J79" s="5"/>
    </row>
    <row r="80" spans="1:10" ht="15.75" x14ac:dyDescent="0.25">
      <c r="A80" s="44">
        <v>79</v>
      </c>
      <c r="B80" s="1" t="s">
        <v>10</v>
      </c>
      <c r="C80" s="2" t="s">
        <v>11</v>
      </c>
      <c r="D80" s="6" t="s">
        <v>27</v>
      </c>
      <c r="E80" s="7" t="s">
        <v>207</v>
      </c>
      <c r="F80" s="7" t="s">
        <v>208</v>
      </c>
      <c r="G80" s="7" t="s">
        <v>140</v>
      </c>
      <c r="H80" s="7" t="s">
        <v>212</v>
      </c>
      <c r="I80" s="7" t="s">
        <v>213</v>
      </c>
      <c r="J80" s="8"/>
    </row>
    <row r="81" spans="1:10" ht="15.75" x14ac:dyDescent="0.25">
      <c r="A81" s="44">
        <v>80</v>
      </c>
      <c r="B81" s="1" t="s">
        <v>10</v>
      </c>
      <c r="C81" s="9" t="s">
        <v>12</v>
      </c>
      <c r="D81" s="6" t="s">
        <v>27</v>
      </c>
      <c r="E81" s="7" t="s">
        <v>207</v>
      </c>
      <c r="F81" s="7" t="s">
        <v>208</v>
      </c>
      <c r="G81" s="7" t="s">
        <v>214</v>
      </c>
      <c r="H81" s="7" t="s">
        <v>215</v>
      </c>
      <c r="I81" s="7" t="s">
        <v>216</v>
      </c>
      <c r="J81" s="8"/>
    </row>
    <row r="82" spans="1:10" ht="15.75" x14ac:dyDescent="0.25">
      <c r="A82" s="44">
        <v>81</v>
      </c>
      <c r="B82" s="1" t="s">
        <v>10</v>
      </c>
      <c r="C82" s="9" t="s">
        <v>12</v>
      </c>
      <c r="D82" s="10" t="s">
        <v>27</v>
      </c>
      <c r="E82" s="11" t="s">
        <v>207</v>
      </c>
      <c r="F82" s="11" t="s">
        <v>208</v>
      </c>
      <c r="G82" s="11" t="s">
        <v>217</v>
      </c>
      <c r="H82" s="11" t="s">
        <v>218</v>
      </c>
      <c r="I82" s="11" t="s">
        <v>219</v>
      </c>
      <c r="J82" s="12"/>
    </row>
    <row r="83" spans="1:10" ht="15.75" x14ac:dyDescent="0.25">
      <c r="A83" s="44">
        <v>82</v>
      </c>
      <c r="B83" s="1" t="s">
        <v>10</v>
      </c>
      <c r="C83" s="2" t="s">
        <v>11</v>
      </c>
      <c r="D83" s="3" t="s">
        <v>27</v>
      </c>
      <c r="E83" s="4" t="s">
        <v>207</v>
      </c>
      <c r="F83" s="4" t="s">
        <v>220</v>
      </c>
      <c r="G83" s="4" t="s">
        <v>107</v>
      </c>
      <c r="H83" s="4" t="s">
        <v>221</v>
      </c>
      <c r="I83" s="4" t="s">
        <v>222</v>
      </c>
      <c r="J83" s="5"/>
    </row>
    <row r="84" spans="1:10" ht="15.75" x14ac:dyDescent="0.25">
      <c r="A84" s="44">
        <v>83</v>
      </c>
      <c r="B84" s="1" t="s">
        <v>10</v>
      </c>
      <c r="C84" s="2" t="s">
        <v>11</v>
      </c>
      <c r="D84" s="6" t="s">
        <v>27</v>
      </c>
      <c r="E84" s="7" t="s">
        <v>207</v>
      </c>
      <c r="F84" s="7" t="s">
        <v>220</v>
      </c>
      <c r="G84" s="7" t="s">
        <v>223</v>
      </c>
      <c r="H84" s="7" t="s">
        <v>224</v>
      </c>
      <c r="I84" s="7" t="s">
        <v>225</v>
      </c>
      <c r="J84" s="8"/>
    </row>
    <row r="85" spans="1:10" ht="15.75" x14ac:dyDescent="0.25">
      <c r="A85" s="44">
        <v>84</v>
      </c>
      <c r="B85" s="1" t="s">
        <v>10</v>
      </c>
      <c r="C85" s="9" t="s">
        <v>12</v>
      </c>
      <c r="D85" s="6" t="s">
        <v>27</v>
      </c>
      <c r="E85" s="7" t="s">
        <v>207</v>
      </c>
      <c r="F85" s="7" t="s">
        <v>220</v>
      </c>
      <c r="G85" s="7" t="s">
        <v>187</v>
      </c>
      <c r="H85" s="7" t="s">
        <v>226</v>
      </c>
      <c r="I85" s="7" t="s">
        <v>227</v>
      </c>
      <c r="J85" s="8"/>
    </row>
    <row r="86" spans="1:10" ht="15.75" x14ac:dyDescent="0.25">
      <c r="A86" s="44">
        <v>85</v>
      </c>
      <c r="B86" s="1" t="s">
        <v>10</v>
      </c>
      <c r="C86" s="9" t="s">
        <v>12</v>
      </c>
      <c r="D86" s="10" t="s">
        <v>27</v>
      </c>
      <c r="E86" s="11" t="s">
        <v>207</v>
      </c>
      <c r="F86" s="11" t="s">
        <v>220</v>
      </c>
      <c r="G86" s="11" t="s">
        <v>228</v>
      </c>
      <c r="H86" s="11" t="s">
        <v>229</v>
      </c>
      <c r="I86" s="11" t="s">
        <v>230</v>
      </c>
      <c r="J86" s="12"/>
    </row>
    <row r="87" spans="1:10" ht="15.75" x14ac:dyDescent="0.25">
      <c r="A87" s="44">
        <v>86</v>
      </c>
      <c r="B87" s="1" t="s">
        <v>10</v>
      </c>
      <c r="C87" s="2" t="s">
        <v>11</v>
      </c>
      <c r="D87" s="3" t="s">
        <v>21</v>
      </c>
      <c r="E87" s="4" t="s">
        <v>207</v>
      </c>
      <c r="F87" s="4"/>
      <c r="G87" s="4" t="s">
        <v>231</v>
      </c>
      <c r="H87" s="4" t="s">
        <v>232</v>
      </c>
      <c r="I87" s="4" t="s">
        <v>233</v>
      </c>
      <c r="J87" s="5"/>
    </row>
    <row r="88" spans="1:10" ht="15.75" x14ac:dyDescent="0.25">
      <c r="A88" s="44">
        <v>87</v>
      </c>
      <c r="B88" s="1" t="s">
        <v>10</v>
      </c>
      <c r="C88" s="2" t="s">
        <v>11</v>
      </c>
      <c r="D88" s="6" t="s">
        <v>21</v>
      </c>
      <c r="E88" s="7" t="s">
        <v>207</v>
      </c>
      <c r="F88" s="7"/>
      <c r="G88" s="7" t="s">
        <v>234</v>
      </c>
      <c r="H88" s="7" t="s">
        <v>235</v>
      </c>
      <c r="I88" s="7" t="s">
        <v>236</v>
      </c>
      <c r="J88" s="8"/>
    </row>
    <row r="89" spans="1:10" ht="15.75" x14ac:dyDescent="0.25">
      <c r="A89" s="44">
        <v>88</v>
      </c>
      <c r="B89" s="1" t="s">
        <v>10</v>
      </c>
      <c r="C89" s="9" t="s">
        <v>12</v>
      </c>
      <c r="D89" s="6" t="s">
        <v>21</v>
      </c>
      <c r="E89" s="7" t="s">
        <v>207</v>
      </c>
      <c r="F89" s="7"/>
      <c r="G89" s="7" t="s">
        <v>237</v>
      </c>
      <c r="H89" s="7" t="s">
        <v>238</v>
      </c>
      <c r="I89" s="7" t="s">
        <v>239</v>
      </c>
      <c r="J89" s="8"/>
    </row>
    <row r="90" spans="1:10" ht="15.75" x14ac:dyDescent="0.25">
      <c r="A90" s="44">
        <v>89</v>
      </c>
      <c r="B90" s="1" t="s">
        <v>10</v>
      </c>
      <c r="C90" s="9" t="s">
        <v>12</v>
      </c>
      <c r="D90" s="10" t="s">
        <v>21</v>
      </c>
      <c r="E90" s="11" t="s">
        <v>207</v>
      </c>
      <c r="F90" s="11"/>
      <c r="G90" s="11" t="s">
        <v>240</v>
      </c>
      <c r="H90" s="11" t="s">
        <v>238</v>
      </c>
      <c r="I90" s="11" t="s">
        <v>241</v>
      </c>
      <c r="J90" s="12"/>
    </row>
    <row r="91" spans="1:10" ht="15.75" x14ac:dyDescent="0.25">
      <c r="A91" s="44">
        <v>90</v>
      </c>
      <c r="B91" s="1" t="s">
        <v>13</v>
      </c>
      <c r="C91" s="18" t="s">
        <v>14</v>
      </c>
      <c r="D91" s="3" t="s">
        <v>27</v>
      </c>
      <c r="E91" s="4" t="s">
        <v>207</v>
      </c>
      <c r="F91" s="4" t="s">
        <v>242</v>
      </c>
      <c r="G91" s="4" t="s">
        <v>209</v>
      </c>
      <c r="H91" s="4" t="s">
        <v>210</v>
      </c>
      <c r="I91" s="4" t="s">
        <v>211</v>
      </c>
      <c r="J91" s="5"/>
    </row>
    <row r="92" spans="1:10" ht="15.75" x14ac:dyDescent="0.25">
      <c r="A92" s="44">
        <v>91</v>
      </c>
      <c r="B92" s="1" t="s">
        <v>13</v>
      </c>
      <c r="C92" s="18" t="s">
        <v>15</v>
      </c>
      <c r="D92" s="6" t="s">
        <v>27</v>
      </c>
      <c r="E92" s="7" t="s">
        <v>207</v>
      </c>
      <c r="F92" s="7" t="s">
        <v>242</v>
      </c>
      <c r="G92" s="7" t="s">
        <v>228</v>
      </c>
      <c r="H92" s="7" t="s">
        <v>229</v>
      </c>
      <c r="I92" s="7" t="s">
        <v>230</v>
      </c>
      <c r="J92" s="8"/>
    </row>
    <row r="93" spans="1:10" ht="15.75" x14ac:dyDescent="0.25">
      <c r="A93" s="44">
        <v>92</v>
      </c>
      <c r="B93" s="1" t="s">
        <v>13</v>
      </c>
      <c r="C93" s="9" t="s">
        <v>16</v>
      </c>
      <c r="D93" s="6" t="s">
        <v>27</v>
      </c>
      <c r="E93" s="7" t="s">
        <v>207</v>
      </c>
      <c r="F93" s="7" t="s">
        <v>242</v>
      </c>
      <c r="G93" s="7" t="s">
        <v>243</v>
      </c>
      <c r="H93" s="7" t="s">
        <v>244</v>
      </c>
      <c r="I93" s="7" t="s">
        <v>245</v>
      </c>
      <c r="J93" s="8"/>
    </row>
    <row r="94" spans="1:10" ht="15.75" x14ac:dyDescent="0.25">
      <c r="A94" s="44">
        <v>93</v>
      </c>
      <c r="B94" s="1" t="s">
        <v>13</v>
      </c>
      <c r="C94" s="13" t="s">
        <v>17</v>
      </c>
      <c r="D94" s="10" t="s">
        <v>27</v>
      </c>
      <c r="E94" s="11" t="s">
        <v>207</v>
      </c>
      <c r="F94" s="11" t="s">
        <v>242</v>
      </c>
      <c r="G94" s="11" t="s">
        <v>217</v>
      </c>
      <c r="H94" s="11" t="s">
        <v>218</v>
      </c>
      <c r="I94" s="11" t="s">
        <v>219</v>
      </c>
      <c r="J94" s="12"/>
    </row>
    <row r="95" spans="1:10" ht="15.75" x14ac:dyDescent="0.25">
      <c r="A95" s="44">
        <v>94</v>
      </c>
      <c r="B95" s="1" t="s">
        <v>13</v>
      </c>
      <c r="C95" s="18" t="s">
        <v>14</v>
      </c>
      <c r="D95" s="3" t="s">
        <v>27</v>
      </c>
      <c r="E95" s="4" t="s">
        <v>207</v>
      </c>
      <c r="F95" s="4" t="s">
        <v>246</v>
      </c>
      <c r="G95" s="4" t="s">
        <v>107</v>
      </c>
      <c r="H95" s="4" t="s">
        <v>58</v>
      </c>
      <c r="I95" s="4" t="s">
        <v>247</v>
      </c>
      <c r="J95" s="5"/>
    </row>
    <row r="96" spans="1:10" ht="15.75" x14ac:dyDescent="0.25">
      <c r="A96" s="44">
        <v>95</v>
      </c>
      <c r="B96" s="1" t="s">
        <v>13</v>
      </c>
      <c r="C96" s="18" t="s">
        <v>15</v>
      </c>
      <c r="D96" s="6" t="s">
        <v>27</v>
      </c>
      <c r="E96" s="7" t="s">
        <v>207</v>
      </c>
      <c r="F96" s="7" t="s">
        <v>246</v>
      </c>
      <c r="G96" s="7" t="s">
        <v>107</v>
      </c>
      <c r="H96" s="7" t="s">
        <v>221</v>
      </c>
      <c r="I96" s="7" t="s">
        <v>222</v>
      </c>
      <c r="J96" s="8"/>
    </row>
    <row r="97" spans="1:10" ht="15.75" x14ac:dyDescent="0.25">
      <c r="A97" s="44">
        <v>96</v>
      </c>
      <c r="B97" s="1" t="s">
        <v>13</v>
      </c>
      <c r="C97" s="9" t="s">
        <v>16</v>
      </c>
      <c r="D97" s="6" t="s">
        <v>27</v>
      </c>
      <c r="E97" s="7" t="s">
        <v>207</v>
      </c>
      <c r="F97" s="7" t="s">
        <v>246</v>
      </c>
      <c r="G97" s="7" t="s">
        <v>187</v>
      </c>
      <c r="H97" s="7" t="s">
        <v>226</v>
      </c>
      <c r="I97" s="7" t="s">
        <v>227</v>
      </c>
      <c r="J97" s="8"/>
    </row>
    <row r="98" spans="1:10" ht="15.75" x14ac:dyDescent="0.25">
      <c r="A98" s="44">
        <v>97</v>
      </c>
      <c r="B98" s="1" t="s">
        <v>13</v>
      </c>
      <c r="C98" s="13" t="s">
        <v>17</v>
      </c>
      <c r="D98" s="10" t="s">
        <v>27</v>
      </c>
      <c r="E98" s="11" t="s">
        <v>207</v>
      </c>
      <c r="F98" s="11" t="s">
        <v>246</v>
      </c>
      <c r="G98" s="11" t="s">
        <v>214</v>
      </c>
      <c r="H98" s="11" t="s">
        <v>215</v>
      </c>
      <c r="I98" s="11" t="s">
        <v>216</v>
      </c>
      <c r="J98" s="12"/>
    </row>
    <row r="99" spans="1:10" ht="15.75" x14ac:dyDescent="0.25">
      <c r="A99" s="44">
        <v>98</v>
      </c>
      <c r="B99" s="1" t="s">
        <v>248</v>
      </c>
      <c r="C99" s="2" t="s">
        <v>20</v>
      </c>
      <c r="D99" s="3" t="s">
        <v>27</v>
      </c>
      <c r="E99" s="4" t="s">
        <v>207</v>
      </c>
      <c r="F99" s="4" t="s">
        <v>23</v>
      </c>
      <c r="G99" s="4" t="s">
        <v>243</v>
      </c>
      <c r="H99" s="4" t="s">
        <v>244</v>
      </c>
      <c r="I99" s="4" t="s">
        <v>249</v>
      </c>
      <c r="J99" s="5"/>
    </row>
    <row r="100" spans="1:10" ht="15.75" x14ac:dyDescent="0.25">
      <c r="A100" s="44">
        <v>101</v>
      </c>
      <c r="B100" s="45" t="s">
        <v>10</v>
      </c>
      <c r="C100" s="46" t="s">
        <v>11</v>
      </c>
      <c r="D100" s="47" t="s">
        <v>27</v>
      </c>
      <c r="E100" s="48" t="s">
        <v>256</v>
      </c>
      <c r="F100" s="48" t="s">
        <v>90</v>
      </c>
      <c r="G100" s="48" t="s">
        <v>257</v>
      </c>
      <c r="H100" s="48" t="s">
        <v>258</v>
      </c>
      <c r="I100" s="48" t="s">
        <v>259</v>
      </c>
    </row>
    <row r="101" spans="1:10" ht="15.75" x14ac:dyDescent="0.25">
      <c r="A101" s="44">
        <v>102</v>
      </c>
      <c r="B101" s="45" t="s">
        <v>10</v>
      </c>
      <c r="C101" s="46" t="s">
        <v>11</v>
      </c>
      <c r="D101" s="47" t="s">
        <v>27</v>
      </c>
      <c r="E101" s="48" t="s">
        <v>256</v>
      </c>
      <c r="F101" s="48" t="s">
        <v>90</v>
      </c>
      <c r="G101" s="49" t="s">
        <v>147</v>
      </c>
      <c r="H101" s="49" t="s">
        <v>260</v>
      </c>
      <c r="I101" s="49" t="s">
        <v>261</v>
      </c>
    </row>
    <row r="102" spans="1:10" ht="15.75" x14ac:dyDescent="0.25">
      <c r="A102" s="44">
        <v>103</v>
      </c>
      <c r="B102" s="45" t="s">
        <v>10</v>
      </c>
      <c r="C102" s="50" t="s">
        <v>12</v>
      </c>
      <c r="D102" s="47" t="s">
        <v>27</v>
      </c>
      <c r="E102" s="48" t="s">
        <v>256</v>
      </c>
      <c r="F102" s="48" t="s">
        <v>90</v>
      </c>
      <c r="G102" s="49" t="s">
        <v>262</v>
      </c>
      <c r="H102" s="49" t="s">
        <v>263</v>
      </c>
      <c r="I102" s="49" t="s">
        <v>264</v>
      </c>
    </row>
    <row r="103" spans="1:10" ht="15.75" x14ac:dyDescent="0.25">
      <c r="A103" s="44">
        <v>104</v>
      </c>
      <c r="B103" s="45" t="s">
        <v>10</v>
      </c>
      <c r="C103" s="50" t="s">
        <v>12</v>
      </c>
      <c r="D103" s="47" t="s">
        <v>27</v>
      </c>
      <c r="E103" s="48" t="s">
        <v>256</v>
      </c>
      <c r="F103" s="48" t="s">
        <v>90</v>
      </c>
      <c r="G103" s="51" t="s">
        <v>82</v>
      </c>
      <c r="H103" s="51" t="s">
        <v>25</v>
      </c>
      <c r="I103" s="51" t="s">
        <v>265</v>
      </c>
    </row>
    <row r="104" spans="1:10" ht="15.75" x14ac:dyDescent="0.25">
      <c r="A104" s="44">
        <v>105</v>
      </c>
      <c r="B104" s="45" t="s">
        <v>10</v>
      </c>
      <c r="C104" s="46" t="s">
        <v>11</v>
      </c>
      <c r="D104" s="47" t="s">
        <v>27</v>
      </c>
      <c r="E104" s="48" t="s">
        <v>256</v>
      </c>
      <c r="F104" s="52" t="s">
        <v>266</v>
      </c>
      <c r="G104" s="52" t="s">
        <v>267</v>
      </c>
      <c r="H104" s="52" t="s">
        <v>268</v>
      </c>
      <c r="I104" s="52" t="s">
        <v>269</v>
      </c>
    </row>
    <row r="105" spans="1:10" ht="15.75" x14ac:dyDescent="0.25">
      <c r="A105" s="44">
        <v>106</v>
      </c>
      <c r="B105" s="45" t="s">
        <v>10</v>
      </c>
      <c r="C105" s="46" t="s">
        <v>11</v>
      </c>
      <c r="D105" s="47" t="s">
        <v>27</v>
      </c>
      <c r="E105" s="48" t="s">
        <v>256</v>
      </c>
      <c r="F105" s="52" t="s">
        <v>266</v>
      </c>
      <c r="G105" s="52" t="s">
        <v>270</v>
      </c>
      <c r="H105" s="52" t="s">
        <v>271</v>
      </c>
      <c r="I105" s="52" t="s">
        <v>272</v>
      </c>
    </row>
    <row r="106" spans="1:10" ht="15.75" x14ac:dyDescent="0.25">
      <c r="A106" s="44">
        <v>107</v>
      </c>
      <c r="B106" s="45" t="s">
        <v>10</v>
      </c>
      <c r="C106" s="50" t="s">
        <v>12</v>
      </c>
      <c r="D106" s="47" t="s">
        <v>27</v>
      </c>
      <c r="E106" s="48" t="s">
        <v>256</v>
      </c>
      <c r="F106" s="52" t="s">
        <v>266</v>
      </c>
      <c r="G106" s="52" t="s">
        <v>172</v>
      </c>
      <c r="H106" s="52" t="s">
        <v>273</v>
      </c>
      <c r="I106" s="52" t="s">
        <v>274</v>
      </c>
    </row>
    <row r="107" spans="1:10" ht="15.75" x14ac:dyDescent="0.25">
      <c r="A107" s="44">
        <v>108</v>
      </c>
      <c r="B107" s="45" t="s">
        <v>10</v>
      </c>
      <c r="C107" s="50" t="s">
        <v>12</v>
      </c>
      <c r="D107" s="47" t="s">
        <v>27</v>
      </c>
      <c r="E107" s="48" t="s">
        <v>256</v>
      </c>
      <c r="F107" s="52" t="s">
        <v>266</v>
      </c>
      <c r="G107" s="52" t="s">
        <v>275</v>
      </c>
      <c r="H107" s="52" t="s">
        <v>276</v>
      </c>
      <c r="I107" s="52" t="s">
        <v>277</v>
      </c>
    </row>
    <row r="108" spans="1:10" ht="15.75" x14ac:dyDescent="0.25">
      <c r="A108" s="44">
        <v>109</v>
      </c>
      <c r="B108" s="45" t="s">
        <v>10</v>
      </c>
      <c r="C108" s="53" t="s">
        <v>11</v>
      </c>
      <c r="D108" s="54" t="s">
        <v>21</v>
      </c>
      <c r="E108" s="48" t="s">
        <v>256</v>
      </c>
      <c r="F108" s="52" t="s">
        <v>23</v>
      </c>
      <c r="G108" s="52" t="s">
        <v>278</v>
      </c>
      <c r="H108" s="52" t="s">
        <v>279</v>
      </c>
      <c r="I108" s="52" t="s">
        <v>280</v>
      </c>
    </row>
    <row r="109" spans="1:10" ht="15.75" x14ac:dyDescent="0.25">
      <c r="A109" s="44">
        <v>110</v>
      </c>
      <c r="B109" s="45" t="s">
        <v>13</v>
      </c>
      <c r="C109" s="46" t="s">
        <v>281</v>
      </c>
      <c r="D109" s="47" t="s">
        <v>27</v>
      </c>
      <c r="E109" s="48" t="s">
        <v>256</v>
      </c>
      <c r="F109" s="48" t="s">
        <v>90</v>
      </c>
      <c r="G109" s="48" t="s">
        <v>282</v>
      </c>
      <c r="H109" s="48" t="s">
        <v>283</v>
      </c>
      <c r="I109" s="48" t="s">
        <v>284</v>
      </c>
    </row>
    <row r="110" spans="1:10" ht="15.75" x14ac:dyDescent="0.25">
      <c r="A110" s="44">
        <v>111</v>
      </c>
      <c r="B110" s="45" t="s">
        <v>13</v>
      </c>
      <c r="C110" s="55" t="s">
        <v>285</v>
      </c>
      <c r="D110" s="47" t="s">
        <v>27</v>
      </c>
      <c r="E110" s="48" t="s">
        <v>256</v>
      </c>
      <c r="F110" s="48" t="s">
        <v>90</v>
      </c>
      <c r="G110" s="49" t="s">
        <v>257</v>
      </c>
      <c r="H110" s="49" t="s">
        <v>258</v>
      </c>
      <c r="I110" s="49" t="s">
        <v>259</v>
      </c>
    </row>
    <row r="111" spans="1:10" ht="15.75" x14ac:dyDescent="0.25">
      <c r="A111" s="44">
        <v>112</v>
      </c>
      <c r="B111" s="45" t="s">
        <v>13</v>
      </c>
      <c r="C111" s="50" t="s">
        <v>16</v>
      </c>
      <c r="D111" s="47" t="s">
        <v>27</v>
      </c>
      <c r="E111" s="48" t="s">
        <v>256</v>
      </c>
      <c r="F111" s="48" t="s">
        <v>90</v>
      </c>
      <c r="G111" s="49" t="s">
        <v>262</v>
      </c>
      <c r="H111" s="49" t="s">
        <v>263</v>
      </c>
      <c r="I111" s="49" t="s">
        <v>286</v>
      </c>
    </row>
    <row r="112" spans="1:10" ht="15.75" x14ac:dyDescent="0.25">
      <c r="A112" s="44">
        <v>113</v>
      </c>
      <c r="B112" s="45" t="s">
        <v>13</v>
      </c>
      <c r="C112" s="56" t="s">
        <v>17</v>
      </c>
      <c r="D112" s="47" t="s">
        <v>27</v>
      </c>
      <c r="E112" s="48" t="s">
        <v>256</v>
      </c>
      <c r="F112" s="48" t="s">
        <v>90</v>
      </c>
      <c r="G112" s="51" t="s">
        <v>287</v>
      </c>
      <c r="H112" s="51" t="s">
        <v>288</v>
      </c>
      <c r="I112" s="51" t="s">
        <v>289</v>
      </c>
    </row>
    <row r="113" spans="1:10" ht="15.75" x14ac:dyDescent="0.25">
      <c r="A113" s="44">
        <v>114</v>
      </c>
      <c r="B113" s="45" t="s">
        <v>13</v>
      </c>
      <c r="C113" s="46" t="s">
        <v>281</v>
      </c>
      <c r="D113" s="47" t="s">
        <v>27</v>
      </c>
      <c r="E113" s="48" t="s">
        <v>256</v>
      </c>
      <c r="F113" s="52" t="s">
        <v>266</v>
      </c>
      <c r="G113" s="52" t="s">
        <v>290</v>
      </c>
      <c r="H113" s="52" t="s">
        <v>291</v>
      </c>
      <c r="I113" s="52" t="s">
        <v>292</v>
      </c>
    </row>
    <row r="114" spans="1:10" ht="15.75" x14ac:dyDescent="0.25">
      <c r="A114" s="44">
        <v>115</v>
      </c>
      <c r="B114" s="45" t="s">
        <v>13</v>
      </c>
      <c r="C114" s="55" t="s">
        <v>285</v>
      </c>
      <c r="D114" s="47" t="s">
        <v>27</v>
      </c>
      <c r="E114" s="48" t="s">
        <v>256</v>
      </c>
      <c r="F114" s="52" t="s">
        <v>266</v>
      </c>
      <c r="G114" s="52" t="s">
        <v>172</v>
      </c>
      <c r="H114" s="52" t="s">
        <v>273</v>
      </c>
      <c r="I114" s="52" t="s">
        <v>274</v>
      </c>
    </row>
    <row r="115" spans="1:10" ht="15.75" x14ac:dyDescent="0.25">
      <c r="A115" s="44">
        <v>116</v>
      </c>
      <c r="B115" s="45" t="s">
        <v>13</v>
      </c>
      <c r="C115" s="50" t="s">
        <v>16</v>
      </c>
      <c r="D115" s="47" t="s">
        <v>27</v>
      </c>
      <c r="E115" s="48" t="s">
        <v>256</v>
      </c>
      <c r="F115" s="52" t="s">
        <v>266</v>
      </c>
      <c r="G115" s="52" t="s">
        <v>82</v>
      </c>
      <c r="H115" s="52" t="s">
        <v>25</v>
      </c>
      <c r="I115" s="52" t="s">
        <v>265</v>
      </c>
    </row>
    <row r="116" spans="1:10" ht="15.75" x14ac:dyDescent="0.25">
      <c r="A116" s="44">
        <v>117</v>
      </c>
      <c r="B116" s="45" t="s">
        <v>13</v>
      </c>
      <c r="C116" s="56" t="s">
        <v>17</v>
      </c>
      <c r="D116" s="47" t="s">
        <v>27</v>
      </c>
      <c r="E116" s="48" t="s">
        <v>256</v>
      </c>
      <c r="F116" s="52" t="s">
        <v>266</v>
      </c>
      <c r="G116" s="52" t="s">
        <v>262</v>
      </c>
      <c r="H116" s="52" t="s">
        <v>263</v>
      </c>
      <c r="I116" s="52" t="s">
        <v>264</v>
      </c>
    </row>
    <row r="117" spans="1:10" ht="15.75" x14ac:dyDescent="0.25">
      <c r="A117" s="44">
        <v>118</v>
      </c>
      <c r="B117" s="1" t="s">
        <v>10</v>
      </c>
      <c r="C117" s="2" t="s">
        <v>11</v>
      </c>
      <c r="D117" s="3" t="s">
        <v>21</v>
      </c>
      <c r="E117" s="4" t="s">
        <v>293</v>
      </c>
      <c r="F117" s="4" t="s">
        <v>23</v>
      </c>
      <c r="G117" s="4" t="s">
        <v>294</v>
      </c>
      <c r="H117" s="4" t="s">
        <v>295</v>
      </c>
      <c r="I117" s="4" t="s">
        <v>296</v>
      </c>
    </row>
    <row r="118" spans="1:10" ht="15.75" x14ac:dyDescent="0.25">
      <c r="A118" s="44">
        <v>119</v>
      </c>
      <c r="B118" s="1" t="s">
        <v>10</v>
      </c>
      <c r="C118" s="9" t="s">
        <v>12</v>
      </c>
      <c r="D118" s="6" t="s">
        <v>21</v>
      </c>
      <c r="E118" s="7" t="s">
        <v>293</v>
      </c>
      <c r="F118" s="7" t="s">
        <v>23</v>
      </c>
      <c r="G118" s="7" t="s">
        <v>294</v>
      </c>
      <c r="H118" s="7" t="s">
        <v>295</v>
      </c>
      <c r="I118" s="7" t="s">
        <v>296</v>
      </c>
    </row>
    <row r="119" spans="1:10" ht="15.75" x14ac:dyDescent="0.25">
      <c r="A119" s="44">
        <v>120</v>
      </c>
      <c r="B119" s="1" t="s">
        <v>13</v>
      </c>
      <c r="C119" s="57" t="s">
        <v>285</v>
      </c>
      <c r="D119" s="6" t="s">
        <v>27</v>
      </c>
      <c r="E119" s="7" t="s">
        <v>293</v>
      </c>
      <c r="F119" s="7" t="s">
        <v>23</v>
      </c>
      <c r="G119" s="7" t="s">
        <v>297</v>
      </c>
      <c r="H119" s="7" t="s">
        <v>298</v>
      </c>
      <c r="I119" s="7" t="s">
        <v>299</v>
      </c>
    </row>
    <row r="120" spans="1:10" ht="15.75" x14ac:dyDescent="0.25">
      <c r="A120" s="44">
        <v>121</v>
      </c>
      <c r="B120" s="1" t="s">
        <v>13</v>
      </c>
      <c r="C120" s="9" t="s">
        <v>16</v>
      </c>
      <c r="D120" s="6" t="s">
        <v>27</v>
      </c>
      <c r="E120" s="7" t="s">
        <v>293</v>
      </c>
      <c r="F120" s="7" t="s">
        <v>23</v>
      </c>
      <c r="G120" s="7" t="s">
        <v>297</v>
      </c>
      <c r="H120" s="7" t="s">
        <v>298</v>
      </c>
      <c r="I120" s="7" t="s">
        <v>299</v>
      </c>
    </row>
    <row r="121" spans="1:10" ht="15.75" x14ac:dyDescent="0.25">
      <c r="A121" s="44">
        <v>122</v>
      </c>
      <c r="B121" s="1" t="s">
        <v>13</v>
      </c>
      <c r="C121" s="13" t="s">
        <v>17</v>
      </c>
      <c r="D121" s="10" t="s">
        <v>27</v>
      </c>
      <c r="E121" s="11" t="s">
        <v>293</v>
      </c>
      <c r="F121" s="11" t="s">
        <v>23</v>
      </c>
      <c r="G121" s="11" t="s">
        <v>297</v>
      </c>
      <c r="H121" s="11" t="s">
        <v>298</v>
      </c>
      <c r="I121" s="11" t="s">
        <v>299</v>
      </c>
    </row>
    <row r="122" spans="1:10" ht="15.75" x14ac:dyDescent="0.25">
      <c r="A122" s="44">
        <v>123</v>
      </c>
      <c r="B122" s="1" t="s">
        <v>10</v>
      </c>
      <c r="C122" s="2" t="s">
        <v>11</v>
      </c>
      <c r="D122" s="3" t="s">
        <v>27</v>
      </c>
      <c r="E122" s="4" t="s">
        <v>300</v>
      </c>
      <c r="F122" s="4" t="s">
        <v>301</v>
      </c>
      <c r="G122" s="4" t="s">
        <v>87</v>
      </c>
      <c r="H122" s="4" t="s">
        <v>302</v>
      </c>
      <c r="I122" s="4" t="s">
        <v>303</v>
      </c>
      <c r="J122" s="5"/>
    </row>
    <row r="123" spans="1:10" ht="15.75" x14ac:dyDescent="0.25">
      <c r="A123" s="44">
        <v>124</v>
      </c>
      <c r="B123" s="1" t="s">
        <v>10</v>
      </c>
      <c r="C123" s="2" t="s">
        <v>11</v>
      </c>
      <c r="D123" s="3" t="s">
        <v>27</v>
      </c>
      <c r="E123" s="4" t="s">
        <v>300</v>
      </c>
      <c r="F123" s="4" t="s">
        <v>301</v>
      </c>
      <c r="G123" s="7" t="s">
        <v>304</v>
      </c>
      <c r="H123" s="7" t="s">
        <v>305</v>
      </c>
      <c r="I123" s="7" t="s">
        <v>306</v>
      </c>
      <c r="J123" s="8"/>
    </row>
    <row r="124" spans="1:10" ht="15.75" x14ac:dyDescent="0.25">
      <c r="A124" s="44">
        <v>125</v>
      </c>
      <c r="B124" s="1" t="s">
        <v>10</v>
      </c>
      <c r="C124" s="9" t="s">
        <v>12</v>
      </c>
      <c r="D124" s="3" t="s">
        <v>27</v>
      </c>
      <c r="E124" s="4" t="s">
        <v>300</v>
      </c>
      <c r="F124" s="4" t="s">
        <v>301</v>
      </c>
      <c r="G124" s="7" t="s">
        <v>307</v>
      </c>
      <c r="H124" s="7" t="s">
        <v>308</v>
      </c>
      <c r="I124" s="7" t="s">
        <v>309</v>
      </c>
      <c r="J124" s="8"/>
    </row>
    <row r="125" spans="1:10" ht="15.75" x14ac:dyDescent="0.25">
      <c r="A125" s="44">
        <v>126</v>
      </c>
      <c r="B125" s="1" t="s">
        <v>10</v>
      </c>
      <c r="C125" s="9" t="s">
        <v>12</v>
      </c>
      <c r="D125" s="3" t="s">
        <v>27</v>
      </c>
      <c r="E125" s="4" t="s">
        <v>300</v>
      </c>
      <c r="F125" s="4" t="s">
        <v>301</v>
      </c>
      <c r="G125" s="11" t="s">
        <v>310</v>
      </c>
      <c r="H125" s="11" t="s">
        <v>311</v>
      </c>
      <c r="I125" s="11" t="s">
        <v>312</v>
      </c>
      <c r="J125" s="12"/>
    </row>
    <row r="126" spans="1:10" ht="15.75" x14ac:dyDescent="0.25">
      <c r="A126" s="44">
        <v>127</v>
      </c>
      <c r="B126" s="58" t="s">
        <v>10</v>
      </c>
      <c r="C126" s="59" t="s">
        <v>11</v>
      </c>
      <c r="D126" s="3" t="s">
        <v>27</v>
      </c>
      <c r="E126" s="4" t="s">
        <v>300</v>
      </c>
      <c r="F126" s="4" t="s">
        <v>313</v>
      </c>
      <c r="G126" s="60" t="s">
        <v>163</v>
      </c>
      <c r="H126" s="60" t="s">
        <v>314</v>
      </c>
      <c r="I126" s="61" t="s">
        <v>315</v>
      </c>
      <c r="J126" s="62"/>
    </row>
    <row r="127" spans="1:10" ht="15.75" x14ac:dyDescent="0.25">
      <c r="A127" s="44">
        <v>128</v>
      </c>
      <c r="B127" s="58" t="s">
        <v>10</v>
      </c>
      <c r="C127" s="59" t="s">
        <v>11</v>
      </c>
      <c r="D127" s="3" t="s">
        <v>27</v>
      </c>
      <c r="E127" s="4" t="s">
        <v>300</v>
      </c>
      <c r="F127" s="4" t="s">
        <v>313</v>
      </c>
      <c r="G127" s="60" t="s">
        <v>134</v>
      </c>
      <c r="H127" s="60" t="s">
        <v>316</v>
      </c>
      <c r="I127" s="60" t="s">
        <v>317</v>
      </c>
      <c r="J127" s="62"/>
    </row>
    <row r="128" spans="1:10" ht="15.75" x14ac:dyDescent="0.25">
      <c r="A128" s="44">
        <v>129</v>
      </c>
      <c r="B128" s="58" t="s">
        <v>10</v>
      </c>
      <c r="C128" s="59" t="s">
        <v>12</v>
      </c>
      <c r="D128" s="3" t="s">
        <v>27</v>
      </c>
      <c r="E128" s="4" t="s">
        <v>300</v>
      </c>
      <c r="F128" s="4" t="s">
        <v>313</v>
      </c>
      <c r="G128" s="60" t="s">
        <v>318</v>
      </c>
      <c r="H128" s="60" t="s">
        <v>319</v>
      </c>
      <c r="I128" s="60" t="s">
        <v>320</v>
      </c>
      <c r="J128" s="62"/>
    </row>
    <row r="129" spans="1:10" ht="15.75" x14ac:dyDescent="0.25">
      <c r="A129" s="44">
        <v>130</v>
      </c>
      <c r="B129" s="58" t="s">
        <v>10</v>
      </c>
      <c r="C129" s="59" t="s">
        <v>12</v>
      </c>
      <c r="D129" s="3" t="s">
        <v>27</v>
      </c>
      <c r="E129" s="4" t="s">
        <v>300</v>
      </c>
      <c r="F129" s="4" t="s">
        <v>313</v>
      </c>
      <c r="G129" s="60" t="s">
        <v>321</v>
      </c>
      <c r="H129" s="60" t="s">
        <v>40</v>
      </c>
      <c r="I129" s="60" t="s">
        <v>322</v>
      </c>
      <c r="J129" s="62"/>
    </row>
    <row r="130" spans="1:10" ht="15.75" x14ac:dyDescent="0.25">
      <c r="A130" s="44">
        <v>131</v>
      </c>
      <c r="B130" s="1" t="s">
        <v>13</v>
      </c>
      <c r="C130" s="2" t="s">
        <v>281</v>
      </c>
      <c r="D130" s="3" t="s">
        <v>27</v>
      </c>
      <c r="E130" s="4" t="s">
        <v>300</v>
      </c>
      <c r="F130" s="4" t="s">
        <v>323</v>
      </c>
      <c r="G130" s="4" t="s">
        <v>87</v>
      </c>
      <c r="H130" s="4" t="s">
        <v>302</v>
      </c>
      <c r="I130" s="4" t="s">
        <v>303</v>
      </c>
      <c r="J130" s="5"/>
    </row>
    <row r="131" spans="1:10" ht="15.75" x14ac:dyDescent="0.25">
      <c r="A131" s="44">
        <v>132</v>
      </c>
      <c r="B131" s="1" t="s">
        <v>13</v>
      </c>
      <c r="C131" s="57" t="s">
        <v>285</v>
      </c>
      <c r="D131" s="6" t="s">
        <v>27</v>
      </c>
      <c r="E131" s="4" t="s">
        <v>300</v>
      </c>
      <c r="F131" s="4" t="s">
        <v>323</v>
      </c>
      <c r="G131" s="60" t="s">
        <v>304</v>
      </c>
      <c r="H131" s="60" t="s">
        <v>305</v>
      </c>
      <c r="I131" s="7" t="s">
        <v>306</v>
      </c>
      <c r="J131" s="8"/>
    </row>
    <row r="132" spans="1:10" ht="15.75" x14ac:dyDescent="0.25">
      <c r="A132" s="44">
        <v>133</v>
      </c>
      <c r="B132" s="1" t="s">
        <v>13</v>
      </c>
      <c r="C132" s="9" t="s">
        <v>16</v>
      </c>
      <c r="D132" s="6" t="s">
        <v>27</v>
      </c>
      <c r="E132" s="4" t="s">
        <v>300</v>
      </c>
      <c r="F132" s="4" t="s">
        <v>323</v>
      </c>
      <c r="G132" s="7" t="s">
        <v>307</v>
      </c>
      <c r="H132" s="7" t="s">
        <v>308</v>
      </c>
      <c r="I132" s="7" t="s">
        <v>309</v>
      </c>
      <c r="J132" s="8"/>
    </row>
    <row r="133" spans="1:10" ht="15.75" x14ac:dyDescent="0.25">
      <c r="A133" s="44">
        <v>134</v>
      </c>
      <c r="B133" s="1" t="s">
        <v>13</v>
      </c>
      <c r="C133" s="63" t="s">
        <v>281</v>
      </c>
      <c r="D133" s="6" t="s">
        <v>27</v>
      </c>
      <c r="E133" s="4" t="s">
        <v>300</v>
      </c>
      <c r="F133" s="60" t="s">
        <v>324</v>
      </c>
      <c r="G133" s="60" t="s">
        <v>134</v>
      </c>
      <c r="H133" s="60" t="s">
        <v>316</v>
      </c>
      <c r="I133" s="60" t="s">
        <v>317</v>
      </c>
      <c r="J133" s="62"/>
    </row>
    <row r="134" spans="1:10" ht="15.75" x14ac:dyDescent="0.25">
      <c r="A134" s="44">
        <v>135</v>
      </c>
      <c r="B134" s="1" t="s">
        <v>13</v>
      </c>
      <c r="C134" s="63" t="s">
        <v>285</v>
      </c>
      <c r="D134" s="6" t="s">
        <v>27</v>
      </c>
      <c r="E134" s="4" t="s">
        <v>300</v>
      </c>
      <c r="F134" s="60" t="s">
        <v>324</v>
      </c>
      <c r="G134" s="60" t="s">
        <v>321</v>
      </c>
      <c r="H134" s="60" t="s">
        <v>40</v>
      </c>
      <c r="I134" s="60" t="s">
        <v>322</v>
      </c>
      <c r="J134" s="62"/>
    </row>
    <row r="135" spans="1:10" ht="15.75" x14ac:dyDescent="0.25">
      <c r="A135" s="44">
        <v>136</v>
      </c>
      <c r="B135" s="1" t="s">
        <v>13</v>
      </c>
      <c r="C135" s="63" t="s">
        <v>16</v>
      </c>
      <c r="D135" s="6" t="s">
        <v>27</v>
      </c>
      <c r="E135" s="4" t="s">
        <v>300</v>
      </c>
      <c r="F135" s="60" t="s">
        <v>324</v>
      </c>
      <c r="G135" s="61" t="s">
        <v>325</v>
      </c>
      <c r="H135" s="61" t="s">
        <v>319</v>
      </c>
      <c r="I135" s="60" t="s">
        <v>320</v>
      </c>
      <c r="J135" s="62"/>
    </row>
    <row r="136" spans="1:10" ht="15.75" x14ac:dyDescent="0.25">
      <c r="A136" s="44">
        <v>137</v>
      </c>
      <c r="B136" s="1" t="s">
        <v>10</v>
      </c>
      <c r="C136" s="2" t="s">
        <v>11</v>
      </c>
      <c r="D136" s="3" t="s">
        <v>46</v>
      </c>
      <c r="E136" s="4" t="s">
        <v>326</v>
      </c>
      <c r="F136" s="4" t="s">
        <v>327</v>
      </c>
      <c r="G136" s="4" t="s">
        <v>328</v>
      </c>
      <c r="H136" s="4" t="s">
        <v>329</v>
      </c>
      <c r="I136" s="4" t="s">
        <v>330</v>
      </c>
      <c r="J136" s="5"/>
    </row>
    <row r="137" spans="1:10" ht="15.75" x14ac:dyDescent="0.25">
      <c r="A137" s="44">
        <v>138</v>
      </c>
      <c r="B137" s="1" t="s">
        <v>10</v>
      </c>
      <c r="C137" s="2" t="s">
        <v>11</v>
      </c>
      <c r="D137" s="3" t="s">
        <v>46</v>
      </c>
      <c r="E137" s="7" t="s">
        <v>326</v>
      </c>
      <c r="F137" s="7" t="s">
        <v>327</v>
      </c>
      <c r="G137" s="7" t="s">
        <v>331</v>
      </c>
      <c r="H137" s="7" t="s">
        <v>332</v>
      </c>
      <c r="I137" s="7" t="s">
        <v>333</v>
      </c>
      <c r="J137" s="8"/>
    </row>
    <row r="138" spans="1:10" ht="15.75" x14ac:dyDescent="0.25">
      <c r="A138" s="44">
        <v>139</v>
      </c>
      <c r="B138" s="1" t="s">
        <v>10</v>
      </c>
      <c r="C138" s="9" t="s">
        <v>12</v>
      </c>
      <c r="D138" s="3" t="s">
        <v>46</v>
      </c>
      <c r="E138" s="7" t="s">
        <v>326</v>
      </c>
      <c r="F138" s="7" t="s">
        <v>327</v>
      </c>
      <c r="G138" s="7" t="s">
        <v>334</v>
      </c>
      <c r="H138" s="7" t="s">
        <v>335</v>
      </c>
      <c r="I138" s="7" t="s">
        <v>336</v>
      </c>
      <c r="J138" s="8"/>
    </row>
    <row r="139" spans="1:10" ht="15.75" x14ac:dyDescent="0.25">
      <c r="A139" s="44">
        <v>140</v>
      </c>
      <c r="B139" s="1" t="s">
        <v>10</v>
      </c>
      <c r="C139" s="9" t="s">
        <v>337</v>
      </c>
      <c r="D139" s="3" t="s">
        <v>46</v>
      </c>
      <c r="E139" s="64" t="s">
        <v>326</v>
      </c>
      <c r="F139" s="64" t="s">
        <v>327</v>
      </c>
      <c r="G139" s="64" t="s">
        <v>338</v>
      </c>
      <c r="H139" s="64" t="s">
        <v>339</v>
      </c>
      <c r="I139" s="64" t="s">
        <v>340</v>
      </c>
      <c r="J139" s="65"/>
    </row>
    <row r="140" spans="1:10" ht="15.75" x14ac:dyDescent="0.25">
      <c r="A140" s="44">
        <v>141</v>
      </c>
      <c r="B140" s="1" t="s">
        <v>10</v>
      </c>
      <c r="C140" s="9" t="s">
        <v>11</v>
      </c>
      <c r="D140" s="3" t="s">
        <v>46</v>
      </c>
      <c r="E140" s="64" t="s">
        <v>326</v>
      </c>
      <c r="F140" s="64" t="s">
        <v>341</v>
      </c>
      <c r="G140" s="64" t="s">
        <v>342</v>
      </c>
      <c r="H140" s="64" t="s">
        <v>343</v>
      </c>
      <c r="I140" s="64" t="s">
        <v>344</v>
      </c>
      <c r="J140" s="65"/>
    </row>
    <row r="141" spans="1:10" ht="15.75" x14ac:dyDescent="0.25">
      <c r="A141" s="44">
        <v>142</v>
      </c>
      <c r="B141" s="1" t="s">
        <v>10</v>
      </c>
      <c r="C141" s="9" t="s">
        <v>11</v>
      </c>
      <c r="D141" s="3" t="s">
        <v>46</v>
      </c>
      <c r="E141" s="64" t="s">
        <v>326</v>
      </c>
      <c r="F141" s="64" t="s">
        <v>341</v>
      </c>
      <c r="G141" s="64" t="s">
        <v>345</v>
      </c>
      <c r="H141" s="64" t="s">
        <v>346</v>
      </c>
      <c r="I141" s="64" t="s">
        <v>347</v>
      </c>
      <c r="J141" s="65"/>
    </row>
    <row r="142" spans="1:10" ht="15.75" x14ac:dyDescent="0.25">
      <c r="A142" s="44">
        <v>143</v>
      </c>
      <c r="B142" s="1" t="s">
        <v>10</v>
      </c>
      <c r="C142" s="9" t="s">
        <v>12</v>
      </c>
      <c r="D142" s="3" t="s">
        <v>46</v>
      </c>
      <c r="E142" s="64" t="s">
        <v>326</v>
      </c>
      <c r="F142" s="64" t="s">
        <v>341</v>
      </c>
      <c r="G142" s="64" t="s">
        <v>348</v>
      </c>
      <c r="H142" s="64" t="s">
        <v>349</v>
      </c>
      <c r="I142" s="64" t="s">
        <v>350</v>
      </c>
      <c r="J142" s="65"/>
    </row>
    <row r="143" spans="1:10" ht="15.75" x14ac:dyDescent="0.25">
      <c r="A143" s="44">
        <v>144</v>
      </c>
      <c r="B143" s="1" t="s">
        <v>10</v>
      </c>
      <c r="C143" s="9" t="s">
        <v>12</v>
      </c>
      <c r="D143" s="3" t="s">
        <v>46</v>
      </c>
      <c r="E143" s="11" t="s">
        <v>326</v>
      </c>
      <c r="F143" s="11" t="s">
        <v>341</v>
      </c>
      <c r="G143" s="11" t="s">
        <v>140</v>
      </c>
      <c r="H143" s="11" t="s">
        <v>351</v>
      </c>
      <c r="I143" s="11" t="s">
        <v>352</v>
      </c>
      <c r="J143" s="12"/>
    </row>
    <row r="144" spans="1:10" ht="15.75" x14ac:dyDescent="0.25">
      <c r="A144" s="44">
        <v>145</v>
      </c>
      <c r="B144" s="1" t="s">
        <v>13</v>
      </c>
      <c r="C144" s="2" t="s">
        <v>281</v>
      </c>
      <c r="D144" s="3" t="s">
        <v>46</v>
      </c>
      <c r="E144" s="4" t="s">
        <v>326</v>
      </c>
      <c r="F144" s="4" t="s">
        <v>327</v>
      </c>
      <c r="G144" s="4" t="s">
        <v>328</v>
      </c>
      <c r="H144" s="4" t="s">
        <v>329</v>
      </c>
      <c r="I144" s="4" t="s">
        <v>330</v>
      </c>
      <c r="J144" s="5"/>
    </row>
    <row r="145" spans="1:10" ht="15.75" x14ac:dyDescent="0.25">
      <c r="A145" s="44">
        <v>146</v>
      </c>
      <c r="B145" s="1" t="s">
        <v>13</v>
      </c>
      <c r="C145" s="57" t="s">
        <v>285</v>
      </c>
      <c r="D145" s="3" t="s">
        <v>46</v>
      </c>
      <c r="E145" s="7" t="s">
        <v>326</v>
      </c>
      <c r="F145" s="7" t="s">
        <v>327</v>
      </c>
      <c r="G145" s="7" t="s">
        <v>338</v>
      </c>
      <c r="H145" s="7" t="s">
        <v>339</v>
      </c>
      <c r="I145" s="7" t="s">
        <v>340</v>
      </c>
      <c r="J145" s="8"/>
    </row>
    <row r="146" spans="1:10" ht="15.75" x14ac:dyDescent="0.25">
      <c r="A146" s="44">
        <v>147</v>
      </c>
      <c r="B146" s="1" t="s">
        <v>13</v>
      </c>
      <c r="C146" s="9" t="s">
        <v>16</v>
      </c>
      <c r="D146" s="3" t="s">
        <v>46</v>
      </c>
      <c r="E146" s="7" t="s">
        <v>326</v>
      </c>
      <c r="F146" s="7" t="s">
        <v>327</v>
      </c>
      <c r="G146" s="7" t="s">
        <v>334</v>
      </c>
      <c r="H146" s="7" t="s">
        <v>335</v>
      </c>
      <c r="I146" s="7" t="s">
        <v>336</v>
      </c>
      <c r="J146" s="8"/>
    </row>
    <row r="147" spans="1:10" ht="15.75" x14ac:dyDescent="0.25">
      <c r="A147" s="44">
        <v>148</v>
      </c>
      <c r="B147" s="1" t="s">
        <v>13</v>
      </c>
      <c r="C147" s="66" t="s">
        <v>353</v>
      </c>
      <c r="D147" s="3" t="s">
        <v>46</v>
      </c>
      <c r="E147" s="64" t="s">
        <v>326</v>
      </c>
      <c r="F147" s="64" t="s">
        <v>327</v>
      </c>
      <c r="G147" s="64" t="s">
        <v>354</v>
      </c>
      <c r="H147" s="64" t="s">
        <v>355</v>
      </c>
      <c r="I147" s="64" t="s">
        <v>356</v>
      </c>
      <c r="J147" s="65"/>
    </row>
    <row r="148" spans="1:10" ht="15.75" x14ac:dyDescent="0.25">
      <c r="A148" s="44">
        <v>149</v>
      </c>
      <c r="B148" s="1" t="s">
        <v>13</v>
      </c>
      <c r="C148" s="66" t="s">
        <v>281</v>
      </c>
      <c r="D148" s="3" t="s">
        <v>46</v>
      </c>
      <c r="E148" s="64" t="s">
        <v>326</v>
      </c>
      <c r="F148" s="64" t="s">
        <v>341</v>
      </c>
      <c r="G148" s="64" t="s">
        <v>331</v>
      </c>
      <c r="H148" s="64" t="s">
        <v>332</v>
      </c>
      <c r="I148" s="64" t="s">
        <v>333</v>
      </c>
      <c r="J148" s="65"/>
    </row>
    <row r="149" spans="1:10" ht="15.75" x14ac:dyDescent="0.25">
      <c r="A149" s="44">
        <v>150</v>
      </c>
      <c r="B149" s="1" t="s">
        <v>13</v>
      </c>
      <c r="C149" s="66" t="s">
        <v>285</v>
      </c>
      <c r="D149" s="3" t="s">
        <v>46</v>
      </c>
      <c r="E149" s="64" t="s">
        <v>326</v>
      </c>
      <c r="F149" s="64" t="s">
        <v>341</v>
      </c>
      <c r="G149" s="64" t="s">
        <v>348</v>
      </c>
      <c r="H149" s="64" t="s">
        <v>349</v>
      </c>
      <c r="I149" s="64" t="s">
        <v>350</v>
      </c>
      <c r="J149" s="65"/>
    </row>
    <row r="150" spans="1:10" ht="15.75" x14ac:dyDescent="0.25">
      <c r="A150" s="44">
        <v>151</v>
      </c>
      <c r="B150" s="1" t="s">
        <v>13</v>
      </c>
      <c r="C150" s="13" t="s">
        <v>16</v>
      </c>
      <c r="D150" s="3" t="s">
        <v>46</v>
      </c>
      <c r="E150" s="11" t="s">
        <v>326</v>
      </c>
      <c r="F150" s="11" t="s">
        <v>341</v>
      </c>
      <c r="G150" s="11" t="s">
        <v>140</v>
      </c>
      <c r="H150" s="11" t="s">
        <v>351</v>
      </c>
      <c r="I150" s="11" t="s">
        <v>352</v>
      </c>
      <c r="J150" s="12"/>
    </row>
    <row r="151" spans="1:10" ht="15.75" x14ac:dyDescent="0.25">
      <c r="A151" s="44">
        <v>152</v>
      </c>
      <c r="B151" s="1" t="s">
        <v>13</v>
      </c>
      <c r="C151" s="63" t="s">
        <v>353</v>
      </c>
      <c r="D151" s="3" t="s">
        <v>46</v>
      </c>
      <c r="E151" s="60" t="s">
        <v>326</v>
      </c>
      <c r="F151" s="60" t="s">
        <v>341</v>
      </c>
      <c r="G151" s="60" t="s">
        <v>357</v>
      </c>
      <c r="H151" s="60" t="s">
        <v>358</v>
      </c>
      <c r="I151" s="60" t="s">
        <v>359</v>
      </c>
      <c r="J151" s="62"/>
    </row>
    <row r="152" spans="1:10" ht="15.75" x14ac:dyDescent="0.25">
      <c r="A152" s="44">
        <v>153</v>
      </c>
      <c r="B152" s="1" t="s">
        <v>18</v>
      </c>
      <c r="C152" s="9" t="s">
        <v>19</v>
      </c>
      <c r="D152" s="3" t="s">
        <v>46</v>
      </c>
      <c r="E152" s="7" t="s">
        <v>326</v>
      </c>
      <c r="F152" s="7" t="s">
        <v>360</v>
      </c>
      <c r="G152" s="7" t="s">
        <v>354</v>
      </c>
      <c r="H152" s="7" t="s">
        <v>355</v>
      </c>
      <c r="I152" s="7" t="s">
        <v>356</v>
      </c>
      <c r="J152" s="8"/>
    </row>
    <row r="153" spans="1:10" ht="15.75" x14ac:dyDescent="0.25">
      <c r="A153" s="44">
        <v>154</v>
      </c>
      <c r="B153" s="1" t="s">
        <v>10</v>
      </c>
      <c r="C153" s="2" t="s">
        <v>11</v>
      </c>
      <c r="D153" s="3" t="s">
        <v>27</v>
      </c>
      <c r="E153" s="4" t="s">
        <v>361</v>
      </c>
      <c r="F153" s="4" t="s">
        <v>23</v>
      </c>
      <c r="G153" s="4" t="s">
        <v>134</v>
      </c>
      <c r="H153" s="4" t="s">
        <v>362</v>
      </c>
      <c r="I153" s="4" t="s">
        <v>475</v>
      </c>
      <c r="J153" s="5"/>
    </row>
    <row r="154" spans="1:10" ht="15.75" x14ac:dyDescent="0.25">
      <c r="A154" s="44">
        <v>155</v>
      </c>
      <c r="B154" s="1" t="s">
        <v>10</v>
      </c>
      <c r="C154" s="2" t="s">
        <v>11</v>
      </c>
      <c r="D154" s="67" t="s">
        <v>27</v>
      </c>
      <c r="E154" s="68" t="s">
        <v>361</v>
      </c>
      <c r="F154" s="68" t="s">
        <v>361</v>
      </c>
      <c r="G154" s="68" t="s">
        <v>134</v>
      </c>
      <c r="H154" s="68" t="s">
        <v>363</v>
      </c>
      <c r="I154" s="68" t="s">
        <v>364</v>
      </c>
      <c r="J154" s="69"/>
    </row>
    <row r="155" spans="1:10" ht="15.75" x14ac:dyDescent="0.25">
      <c r="A155" s="44">
        <v>156</v>
      </c>
      <c r="B155" s="1" t="s">
        <v>10</v>
      </c>
      <c r="C155" s="2" t="s">
        <v>11</v>
      </c>
      <c r="D155" s="6" t="s">
        <v>27</v>
      </c>
      <c r="E155" s="7" t="s">
        <v>361</v>
      </c>
      <c r="F155" s="7" t="s">
        <v>361</v>
      </c>
      <c r="G155" s="7" t="s">
        <v>365</v>
      </c>
      <c r="H155" s="7" t="s">
        <v>366</v>
      </c>
      <c r="I155" s="7" t="s">
        <v>367</v>
      </c>
      <c r="J155" s="8"/>
    </row>
    <row r="156" spans="1:10" ht="15.75" x14ac:dyDescent="0.25">
      <c r="A156" s="44">
        <v>157</v>
      </c>
      <c r="B156" s="1" t="s">
        <v>10</v>
      </c>
      <c r="C156" s="9" t="s">
        <v>12</v>
      </c>
      <c r="D156" s="6" t="s">
        <v>27</v>
      </c>
      <c r="E156" s="7" t="s">
        <v>361</v>
      </c>
      <c r="F156" s="7" t="s">
        <v>361</v>
      </c>
      <c r="G156" s="7" t="s">
        <v>371</v>
      </c>
      <c r="H156" s="7" t="s">
        <v>372</v>
      </c>
      <c r="I156" s="7" t="s">
        <v>373</v>
      </c>
      <c r="J156" s="8"/>
    </row>
    <row r="157" spans="1:10" ht="15.75" x14ac:dyDescent="0.25">
      <c r="A157" s="44">
        <v>158</v>
      </c>
      <c r="B157" s="1" t="s">
        <v>10</v>
      </c>
      <c r="C157" s="9" t="s">
        <v>12</v>
      </c>
      <c r="D157" s="70" t="s">
        <v>27</v>
      </c>
      <c r="E157" s="64" t="s">
        <v>361</v>
      </c>
      <c r="F157" s="64" t="s">
        <v>361</v>
      </c>
      <c r="G157" s="64" t="s">
        <v>368</v>
      </c>
      <c r="H157" s="64" t="s">
        <v>369</v>
      </c>
      <c r="I157" s="64" t="s">
        <v>370</v>
      </c>
      <c r="J157" s="65"/>
    </row>
    <row r="158" spans="1:10" ht="15.75" x14ac:dyDescent="0.25">
      <c r="A158" s="44">
        <v>159</v>
      </c>
      <c r="B158" s="1" t="s">
        <v>10</v>
      </c>
      <c r="C158" s="9" t="s">
        <v>12</v>
      </c>
      <c r="D158" s="10" t="s">
        <v>27</v>
      </c>
      <c r="E158" s="11" t="s">
        <v>361</v>
      </c>
      <c r="F158" s="11" t="s">
        <v>23</v>
      </c>
      <c r="G158" s="11" t="s">
        <v>371</v>
      </c>
      <c r="H158" s="11" t="s">
        <v>372</v>
      </c>
      <c r="I158" s="11" t="s">
        <v>373</v>
      </c>
      <c r="J158" s="12"/>
    </row>
    <row r="159" spans="1:10" ht="15.75" x14ac:dyDescent="0.25">
      <c r="A159" s="44">
        <v>160</v>
      </c>
      <c r="B159" s="1" t="s">
        <v>10</v>
      </c>
      <c r="C159" s="2" t="s">
        <v>11</v>
      </c>
      <c r="D159" s="3" t="s">
        <v>46</v>
      </c>
      <c r="E159" s="4" t="s">
        <v>374</v>
      </c>
      <c r="F159" s="4" t="s">
        <v>375</v>
      </c>
      <c r="G159" s="4" t="s">
        <v>376</v>
      </c>
      <c r="H159" s="4" t="s">
        <v>377</v>
      </c>
      <c r="I159" s="4" t="s">
        <v>378</v>
      </c>
      <c r="J159" s="5"/>
    </row>
    <row r="160" spans="1:10" ht="15.75" x14ac:dyDescent="0.25">
      <c r="A160" s="44">
        <v>161</v>
      </c>
      <c r="B160" s="1" t="s">
        <v>10</v>
      </c>
      <c r="C160" s="2" t="s">
        <v>11</v>
      </c>
      <c r="D160" s="3" t="s">
        <v>46</v>
      </c>
      <c r="E160" s="7" t="s">
        <v>374</v>
      </c>
      <c r="F160" s="7" t="s">
        <v>375</v>
      </c>
      <c r="G160" s="7" t="s">
        <v>379</v>
      </c>
      <c r="H160" s="7" t="s">
        <v>235</v>
      </c>
      <c r="I160" s="7" t="s">
        <v>380</v>
      </c>
      <c r="J160" s="8">
        <v>22642</v>
      </c>
    </row>
    <row r="161" spans="1:10" ht="15.75" x14ac:dyDescent="0.25">
      <c r="A161" s="44">
        <v>162</v>
      </c>
      <c r="B161" s="1" t="s">
        <v>10</v>
      </c>
      <c r="C161" s="9" t="s">
        <v>12</v>
      </c>
      <c r="D161" s="3" t="s">
        <v>46</v>
      </c>
      <c r="E161" s="7" t="s">
        <v>374</v>
      </c>
      <c r="F161" s="7" t="s">
        <v>375</v>
      </c>
      <c r="G161" s="7" t="s">
        <v>381</v>
      </c>
      <c r="H161" s="7" t="s">
        <v>382</v>
      </c>
      <c r="I161" s="7" t="s">
        <v>383</v>
      </c>
      <c r="J161" s="8"/>
    </row>
    <row r="162" spans="1:10" ht="15.75" x14ac:dyDescent="0.25">
      <c r="A162" s="44">
        <v>163</v>
      </c>
      <c r="B162" s="1" t="s">
        <v>10</v>
      </c>
      <c r="C162" s="9" t="s">
        <v>12</v>
      </c>
      <c r="D162" s="3" t="s">
        <v>46</v>
      </c>
      <c r="E162" s="11" t="s">
        <v>374</v>
      </c>
      <c r="F162" s="11" t="s">
        <v>375</v>
      </c>
      <c r="G162" s="11" t="s">
        <v>379</v>
      </c>
      <c r="H162" s="11" t="s">
        <v>221</v>
      </c>
      <c r="I162" s="11" t="s">
        <v>384</v>
      </c>
      <c r="J162" s="12"/>
    </row>
    <row r="163" spans="1:10" ht="15.75" x14ac:dyDescent="0.25">
      <c r="A163" s="44">
        <v>164</v>
      </c>
      <c r="B163" s="1" t="s">
        <v>10</v>
      </c>
      <c r="C163" s="2" t="s">
        <v>11</v>
      </c>
      <c r="D163" s="3" t="s">
        <v>385</v>
      </c>
      <c r="E163" s="4" t="s">
        <v>386</v>
      </c>
      <c r="F163" s="4" t="s">
        <v>387</v>
      </c>
      <c r="G163" s="4" t="s">
        <v>388</v>
      </c>
      <c r="H163" s="4" t="s">
        <v>218</v>
      </c>
      <c r="I163" s="4" t="s">
        <v>389</v>
      </c>
      <c r="J163" s="5"/>
    </row>
    <row r="164" spans="1:10" ht="15.75" x14ac:dyDescent="0.25">
      <c r="A164" s="44">
        <v>165</v>
      </c>
      <c r="B164" s="1" t="s">
        <v>10</v>
      </c>
      <c r="C164" s="2" t="s">
        <v>11</v>
      </c>
      <c r="D164" s="6" t="s">
        <v>27</v>
      </c>
      <c r="E164" s="4" t="s">
        <v>386</v>
      </c>
      <c r="F164" s="4" t="s">
        <v>387</v>
      </c>
      <c r="G164" s="7" t="s">
        <v>390</v>
      </c>
      <c r="H164" s="7" t="s">
        <v>391</v>
      </c>
      <c r="I164" s="7" t="s">
        <v>472</v>
      </c>
      <c r="J164" s="8"/>
    </row>
    <row r="165" spans="1:10" ht="15.75" x14ac:dyDescent="0.25">
      <c r="A165" s="44">
        <v>166</v>
      </c>
      <c r="B165" s="1" t="s">
        <v>10</v>
      </c>
      <c r="C165" s="9" t="s">
        <v>12</v>
      </c>
      <c r="D165" s="6" t="s">
        <v>27</v>
      </c>
      <c r="E165" s="4" t="s">
        <v>386</v>
      </c>
      <c r="F165" s="4" t="s">
        <v>387</v>
      </c>
      <c r="G165" s="7" t="s">
        <v>392</v>
      </c>
      <c r="H165" s="7" t="s">
        <v>393</v>
      </c>
      <c r="I165" s="7" t="s">
        <v>473</v>
      </c>
      <c r="J165" s="8"/>
    </row>
    <row r="166" spans="1:10" ht="15.75" x14ac:dyDescent="0.25">
      <c r="A166" s="44">
        <v>167</v>
      </c>
      <c r="B166" s="1" t="s">
        <v>10</v>
      </c>
      <c r="C166" s="9" t="s">
        <v>12</v>
      </c>
      <c r="D166" s="10" t="s">
        <v>27</v>
      </c>
      <c r="E166" s="4" t="s">
        <v>386</v>
      </c>
      <c r="F166" s="4" t="s">
        <v>387</v>
      </c>
      <c r="G166" s="11" t="s">
        <v>119</v>
      </c>
      <c r="H166" s="11" t="s">
        <v>394</v>
      </c>
      <c r="I166" s="11" t="s">
        <v>395</v>
      </c>
      <c r="J166" s="12"/>
    </row>
    <row r="167" spans="1:10" ht="15.75" x14ac:dyDescent="0.25">
      <c r="A167" s="44">
        <v>168</v>
      </c>
      <c r="B167" s="1" t="s">
        <v>13</v>
      </c>
      <c r="C167" s="2" t="s">
        <v>281</v>
      </c>
      <c r="D167" s="3" t="s">
        <v>27</v>
      </c>
      <c r="E167" s="4" t="s">
        <v>386</v>
      </c>
      <c r="F167" s="4" t="s">
        <v>23</v>
      </c>
      <c r="G167" s="7" t="s">
        <v>28</v>
      </c>
      <c r="H167" s="7" t="s">
        <v>396</v>
      </c>
      <c r="I167" s="7" t="s">
        <v>471</v>
      </c>
      <c r="J167" s="5"/>
    </row>
    <row r="168" spans="1:10" ht="15.75" x14ac:dyDescent="0.25">
      <c r="A168" s="44">
        <v>169</v>
      </c>
      <c r="B168" s="1" t="s">
        <v>13</v>
      </c>
      <c r="C168" s="57" t="s">
        <v>285</v>
      </c>
      <c r="D168" s="6" t="s">
        <v>27</v>
      </c>
      <c r="E168" s="4" t="s">
        <v>386</v>
      </c>
      <c r="F168" s="7" t="s">
        <v>23</v>
      </c>
      <c r="G168" s="7" t="s">
        <v>392</v>
      </c>
      <c r="H168" s="7" t="s">
        <v>393</v>
      </c>
      <c r="I168" s="7" t="s">
        <v>473</v>
      </c>
      <c r="J168" s="8"/>
    </row>
    <row r="169" spans="1:10" ht="15.75" x14ac:dyDescent="0.25">
      <c r="A169" s="44">
        <v>170</v>
      </c>
      <c r="B169" s="1" t="s">
        <v>10</v>
      </c>
      <c r="C169" s="2" t="s">
        <v>11</v>
      </c>
      <c r="D169" s="3" t="s">
        <v>27</v>
      </c>
      <c r="E169" s="4" t="s">
        <v>399</v>
      </c>
      <c r="F169" s="4" t="s">
        <v>400</v>
      </c>
      <c r="G169" s="4" t="s">
        <v>401</v>
      </c>
      <c r="H169" s="4" t="s">
        <v>402</v>
      </c>
      <c r="I169" s="4" t="s">
        <v>403</v>
      </c>
      <c r="J169" s="5" t="s">
        <v>404</v>
      </c>
    </row>
    <row r="170" spans="1:10" ht="15.75" x14ac:dyDescent="0.25">
      <c r="A170" s="44">
        <v>171</v>
      </c>
      <c r="B170" s="1" t="s">
        <v>10</v>
      </c>
      <c r="C170" s="2" t="s">
        <v>11</v>
      </c>
      <c r="D170" s="6" t="s">
        <v>27</v>
      </c>
      <c r="E170" s="7" t="s">
        <v>399</v>
      </c>
      <c r="F170" s="7" t="s">
        <v>405</v>
      </c>
      <c r="G170" s="7" t="s">
        <v>134</v>
      </c>
      <c r="H170" s="7" t="s">
        <v>406</v>
      </c>
      <c r="I170" s="7" t="s">
        <v>407</v>
      </c>
      <c r="J170" s="8"/>
    </row>
    <row r="171" spans="1:10" ht="15.75" x14ac:dyDescent="0.25">
      <c r="A171" s="44">
        <v>172</v>
      </c>
      <c r="B171" s="1" t="s">
        <v>10</v>
      </c>
      <c r="C171" s="9" t="s">
        <v>12</v>
      </c>
      <c r="D171" s="6" t="s">
        <v>27</v>
      </c>
      <c r="E171" s="7" t="s">
        <v>399</v>
      </c>
      <c r="F171" s="7" t="s">
        <v>405</v>
      </c>
      <c r="G171" s="7" t="s">
        <v>328</v>
      </c>
      <c r="H171" s="7" t="s">
        <v>408</v>
      </c>
      <c r="I171" s="7" t="s">
        <v>409</v>
      </c>
      <c r="J171" s="8"/>
    </row>
    <row r="172" spans="1:10" ht="15.75" x14ac:dyDescent="0.25">
      <c r="A172" s="44">
        <v>173</v>
      </c>
      <c r="B172" s="1" t="s">
        <v>10</v>
      </c>
      <c r="C172" s="9" t="s">
        <v>12</v>
      </c>
      <c r="D172" s="10" t="s">
        <v>27</v>
      </c>
      <c r="E172" s="11" t="s">
        <v>399</v>
      </c>
      <c r="F172" s="11" t="s">
        <v>405</v>
      </c>
      <c r="G172" s="11" t="s">
        <v>410</v>
      </c>
      <c r="H172" s="11" t="s">
        <v>411</v>
      </c>
      <c r="I172" s="11" t="s">
        <v>412</v>
      </c>
      <c r="J172" s="12"/>
    </row>
    <row r="173" spans="1:10" ht="15.75" x14ac:dyDescent="0.25">
      <c r="A173" s="44">
        <v>174</v>
      </c>
      <c r="B173" s="1" t="s">
        <v>13</v>
      </c>
      <c r="C173" s="2" t="s">
        <v>281</v>
      </c>
      <c r="D173" s="3" t="s">
        <v>27</v>
      </c>
      <c r="E173" s="4" t="s">
        <v>399</v>
      </c>
      <c r="F173" s="4" t="s">
        <v>405</v>
      </c>
      <c r="G173" s="4" t="s">
        <v>401</v>
      </c>
      <c r="H173" s="4" t="s">
        <v>402</v>
      </c>
      <c r="I173" s="4" t="s">
        <v>403</v>
      </c>
      <c r="J173" s="5" t="s">
        <v>404</v>
      </c>
    </row>
    <row r="174" spans="1:10" ht="15.75" x14ac:dyDescent="0.25">
      <c r="A174" s="44">
        <v>175</v>
      </c>
      <c r="B174" s="1" t="s">
        <v>13</v>
      </c>
      <c r="C174" s="57" t="s">
        <v>285</v>
      </c>
      <c r="D174" s="6" t="s">
        <v>27</v>
      </c>
      <c r="E174" s="7" t="s">
        <v>399</v>
      </c>
      <c r="F174" s="7" t="s">
        <v>405</v>
      </c>
      <c r="G174" s="7" t="s">
        <v>328</v>
      </c>
      <c r="H174" s="7" t="s">
        <v>408</v>
      </c>
      <c r="I174" s="7" t="s">
        <v>409</v>
      </c>
      <c r="J174" s="8"/>
    </row>
    <row r="175" spans="1:10" ht="15.75" x14ac:dyDescent="0.25">
      <c r="A175" s="44">
        <v>176</v>
      </c>
      <c r="B175" s="1" t="s">
        <v>13</v>
      </c>
      <c r="C175" s="9" t="s">
        <v>16</v>
      </c>
      <c r="D175" s="6" t="s">
        <v>27</v>
      </c>
      <c r="E175" s="7" t="s">
        <v>399</v>
      </c>
      <c r="F175" s="7" t="s">
        <v>405</v>
      </c>
      <c r="G175" s="7" t="s">
        <v>134</v>
      </c>
      <c r="H175" s="7" t="s">
        <v>406</v>
      </c>
      <c r="I175" s="7" t="s">
        <v>407</v>
      </c>
      <c r="J175" s="8"/>
    </row>
    <row r="176" spans="1:10" ht="15.75" x14ac:dyDescent="0.25">
      <c r="A176" s="44">
        <v>177</v>
      </c>
      <c r="B176" s="1" t="s">
        <v>13</v>
      </c>
      <c r="C176" s="13" t="s">
        <v>17</v>
      </c>
      <c r="D176" s="10" t="s">
        <v>27</v>
      </c>
      <c r="E176" s="11" t="s">
        <v>399</v>
      </c>
      <c r="F176" s="11" t="s">
        <v>405</v>
      </c>
      <c r="G176" s="11" t="s">
        <v>410</v>
      </c>
      <c r="H176" s="11" t="s">
        <v>411</v>
      </c>
      <c r="I176" s="11" t="s">
        <v>412</v>
      </c>
      <c r="J176" s="12"/>
    </row>
    <row r="177" spans="1:10" ht="15.75" x14ac:dyDescent="0.25">
      <c r="A177" s="44">
        <v>178</v>
      </c>
      <c r="B177" s="1" t="s">
        <v>10</v>
      </c>
      <c r="C177" s="2" t="s">
        <v>413</v>
      </c>
      <c r="D177" s="3" t="s">
        <v>27</v>
      </c>
      <c r="E177" s="4" t="s">
        <v>399</v>
      </c>
      <c r="F177" s="4" t="s">
        <v>23</v>
      </c>
      <c r="G177" s="4" t="s">
        <v>414</v>
      </c>
      <c r="H177" s="4" t="s">
        <v>415</v>
      </c>
      <c r="I177" s="4" t="s">
        <v>416</v>
      </c>
      <c r="J177" s="5"/>
    </row>
    <row r="178" spans="1:10" ht="15.75" x14ac:dyDescent="0.25">
      <c r="A178" s="44">
        <v>179</v>
      </c>
      <c r="B178" s="71" t="s">
        <v>13</v>
      </c>
      <c r="C178" s="9" t="s">
        <v>417</v>
      </c>
      <c r="D178" s="6" t="s">
        <v>27</v>
      </c>
      <c r="E178" s="7" t="s">
        <v>399</v>
      </c>
      <c r="F178" s="7" t="s">
        <v>23</v>
      </c>
      <c r="G178" s="7" t="s">
        <v>414</v>
      </c>
      <c r="H178" s="7" t="s">
        <v>415</v>
      </c>
      <c r="I178" s="7" t="s">
        <v>416</v>
      </c>
      <c r="J178" s="8"/>
    </row>
    <row r="179" spans="1:10" ht="15.75" x14ac:dyDescent="0.25">
      <c r="A179" s="44">
        <v>180</v>
      </c>
      <c r="B179" s="71" t="s">
        <v>10</v>
      </c>
      <c r="C179" s="9" t="s">
        <v>413</v>
      </c>
      <c r="D179" s="6" t="s">
        <v>21</v>
      </c>
      <c r="E179" s="7" t="s">
        <v>399</v>
      </c>
      <c r="F179" s="7" t="s">
        <v>405</v>
      </c>
      <c r="G179" s="7" t="s">
        <v>418</v>
      </c>
      <c r="H179" s="7" t="s">
        <v>419</v>
      </c>
      <c r="I179" s="7" t="s">
        <v>420</v>
      </c>
      <c r="J179" s="8"/>
    </row>
    <row r="180" spans="1:10" ht="15.75" x14ac:dyDescent="0.25">
      <c r="A180" s="44">
        <v>181</v>
      </c>
      <c r="B180" s="71" t="s">
        <v>10</v>
      </c>
      <c r="C180" s="13" t="s">
        <v>413</v>
      </c>
      <c r="D180" s="10" t="s">
        <v>21</v>
      </c>
      <c r="E180" s="11" t="s">
        <v>399</v>
      </c>
      <c r="F180" s="11" t="s">
        <v>405</v>
      </c>
      <c r="G180" s="11" t="s">
        <v>421</v>
      </c>
      <c r="H180" s="11" t="s">
        <v>422</v>
      </c>
      <c r="I180" s="11" t="s">
        <v>423</v>
      </c>
      <c r="J180" s="12"/>
    </row>
    <row r="181" spans="1:10" ht="15.75" x14ac:dyDescent="0.25">
      <c r="A181" s="44">
        <v>182</v>
      </c>
      <c r="B181" s="71" t="s">
        <v>10</v>
      </c>
      <c r="C181" s="2" t="s">
        <v>337</v>
      </c>
      <c r="D181" s="3" t="s">
        <v>21</v>
      </c>
      <c r="E181" s="4" t="s">
        <v>399</v>
      </c>
      <c r="F181" s="4" t="s">
        <v>405</v>
      </c>
      <c r="G181" s="4" t="s">
        <v>424</v>
      </c>
      <c r="H181" s="4" t="s">
        <v>425</v>
      </c>
      <c r="I181" s="4" t="s">
        <v>426</v>
      </c>
      <c r="J181" s="5"/>
    </row>
    <row r="182" spans="1:10" ht="15.75" x14ac:dyDescent="0.25">
      <c r="A182" s="44">
        <v>183</v>
      </c>
      <c r="B182" s="71" t="s">
        <v>10</v>
      </c>
      <c r="C182" s="9" t="s">
        <v>337</v>
      </c>
      <c r="D182" s="6" t="s">
        <v>21</v>
      </c>
      <c r="E182" s="7" t="s">
        <v>399</v>
      </c>
      <c r="F182" s="7" t="s">
        <v>405</v>
      </c>
      <c r="G182" s="7" t="s">
        <v>427</v>
      </c>
      <c r="H182" s="7" t="s">
        <v>428</v>
      </c>
      <c r="I182" s="7" t="s">
        <v>429</v>
      </c>
      <c r="J182" s="8"/>
    </row>
    <row r="183" spans="1:10" ht="15.75" x14ac:dyDescent="0.25">
      <c r="A183" s="44">
        <v>184</v>
      </c>
      <c r="B183" s="71" t="s">
        <v>10</v>
      </c>
      <c r="C183" s="9" t="s">
        <v>413</v>
      </c>
      <c r="D183" s="6" t="s">
        <v>21</v>
      </c>
      <c r="E183" s="7" t="s">
        <v>399</v>
      </c>
      <c r="F183" s="7" t="s">
        <v>23</v>
      </c>
      <c r="G183" s="7" t="s">
        <v>430</v>
      </c>
      <c r="H183" s="7" t="s">
        <v>431</v>
      </c>
      <c r="I183" s="7" t="s">
        <v>432</v>
      </c>
      <c r="J183" s="8"/>
    </row>
    <row r="184" spans="1:10" ht="15.75" x14ac:dyDescent="0.25">
      <c r="A184" s="44">
        <v>185</v>
      </c>
      <c r="B184" s="72" t="s">
        <v>13</v>
      </c>
      <c r="C184" s="13" t="s">
        <v>417</v>
      </c>
      <c r="D184" s="10" t="s">
        <v>21</v>
      </c>
      <c r="E184" s="11" t="s">
        <v>399</v>
      </c>
      <c r="F184" s="11" t="s">
        <v>405</v>
      </c>
      <c r="G184" s="11" t="s">
        <v>430</v>
      </c>
      <c r="H184" s="11" t="s">
        <v>431</v>
      </c>
      <c r="I184" s="11" t="s">
        <v>432</v>
      </c>
      <c r="J184" s="12"/>
    </row>
    <row r="185" spans="1:10" ht="15.75" x14ac:dyDescent="0.25">
      <c r="A185" s="44">
        <v>186</v>
      </c>
      <c r="B185" s="72" t="s">
        <v>13</v>
      </c>
      <c r="C185" s="2" t="s">
        <v>433</v>
      </c>
      <c r="D185" s="3" t="s">
        <v>21</v>
      </c>
      <c r="E185" s="4" t="s">
        <v>399</v>
      </c>
      <c r="F185" s="4" t="s">
        <v>405</v>
      </c>
      <c r="G185" s="4" t="s">
        <v>421</v>
      </c>
      <c r="H185" s="4" t="s">
        <v>422</v>
      </c>
      <c r="I185" s="4" t="s">
        <v>423</v>
      </c>
      <c r="J185" s="5"/>
    </row>
    <row r="186" spans="1:10" ht="15.75" x14ac:dyDescent="0.25">
      <c r="A186" s="44">
        <v>187</v>
      </c>
      <c r="B186" s="72" t="s">
        <v>13</v>
      </c>
      <c r="C186" s="9" t="s">
        <v>434</v>
      </c>
      <c r="D186" s="6" t="s">
        <v>21</v>
      </c>
      <c r="E186" s="7" t="s">
        <v>399</v>
      </c>
      <c r="F186" s="7" t="s">
        <v>405</v>
      </c>
      <c r="G186" s="7" t="s">
        <v>424</v>
      </c>
      <c r="H186" s="7" t="s">
        <v>425</v>
      </c>
      <c r="I186" s="7" t="s">
        <v>426</v>
      </c>
      <c r="J186" s="8"/>
    </row>
    <row r="187" spans="1:10" ht="15.75" x14ac:dyDescent="0.25">
      <c r="A187" s="44">
        <v>188</v>
      </c>
      <c r="B187" s="72" t="s">
        <v>13</v>
      </c>
      <c r="C187" s="9" t="s">
        <v>17</v>
      </c>
      <c r="D187" s="6" t="s">
        <v>21</v>
      </c>
      <c r="E187" s="7" t="s">
        <v>399</v>
      </c>
      <c r="F187" s="7" t="s">
        <v>405</v>
      </c>
      <c r="G187" s="7" t="s">
        <v>427</v>
      </c>
      <c r="H187" s="7" t="s">
        <v>428</v>
      </c>
      <c r="I187" s="7" t="s">
        <v>429</v>
      </c>
      <c r="J187" s="8"/>
    </row>
    <row r="188" spans="1:10" ht="15.75" x14ac:dyDescent="0.25">
      <c r="A188" s="44">
        <v>189</v>
      </c>
      <c r="B188" s="72" t="s">
        <v>13</v>
      </c>
      <c r="C188" s="13" t="s">
        <v>434</v>
      </c>
      <c r="D188" s="10" t="s">
        <v>21</v>
      </c>
      <c r="E188" s="11" t="s">
        <v>399</v>
      </c>
      <c r="F188" s="11" t="s">
        <v>23</v>
      </c>
      <c r="G188" s="11" t="s">
        <v>418</v>
      </c>
      <c r="H188" s="11" t="s">
        <v>419</v>
      </c>
      <c r="I188" s="11" t="s">
        <v>420</v>
      </c>
      <c r="J188" s="12"/>
    </row>
    <row r="189" spans="1:10" ht="15.75" x14ac:dyDescent="0.25">
      <c r="A189" s="44">
        <v>190</v>
      </c>
      <c r="B189" s="1" t="s">
        <v>10</v>
      </c>
      <c r="C189" s="2" t="s">
        <v>11</v>
      </c>
      <c r="D189" s="3" t="s">
        <v>27</v>
      </c>
      <c r="E189" s="4" t="s">
        <v>398</v>
      </c>
      <c r="F189" s="4" t="s">
        <v>101</v>
      </c>
      <c r="G189" s="4" t="s">
        <v>421</v>
      </c>
      <c r="H189" s="4" t="s">
        <v>436</v>
      </c>
      <c r="I189" s="4" t="s">
        <v>437</v>
      </c>
    </row>
    <row r="190" spans="1:10" ht="15.75" x14ac:dyDescent="0.25">
      <c r="A190" s="44">
        <v>191</v>
      </c>
      <c r="B190" s="1" t="s">
        <v>10</v>
      </c>
      <c r="C190" s="2" t="s">
        <v>11</v>
      </c>
      <c r="D190" s="6" t="s">
        <v>27</v>
      </c>
      <c r="E190" s="7" t="s">
        <v>398</v>
      </c>
      <c r="F190" s="7" t="s">
        <v>101</v>
      </c>
      <c r="G190" s="7" t="s">
        <v>297</v>
      </c>
      <c r="H190" s="7" t="s">
        <v>438</v>
      </c>
      <c r="I190" s="7" t="s">
        <v>439</v>
      </c>
    </row>
    <row r="191" spans="1:10" ht="15.75" x14ac:dyDescent="0.25">
      <c r="A191" s="44">
        <v>192</v>
      </c>
      <c r="B191" s="1" t="s">
        <v>10</v>
      </c>
      <c r="C191" s="9" t="s">
        <v>12</v>
      </c>
      <c r="D191" s="6" t="s">
        <v>27</v>
      </c>
      <c r="E191" s="7" t="s">
        <v>398</v>
      </c>
      <c r="F191" s="7" t="s">
        <v>101</v>
      </c>
      <c r="G191" s="7" t="s">
        <v>104</v>
      </c>
      <c r="H191" s="7" t="s">
        <v>440</v>
      </c>
      <c r="I191" s="7" t="s">
        <v>441</v>
      </c>
    </row>
    <row r="192" spans="1:10" ht="15.75" x14ac:dyDescent="0.25">
      <c r="A192" s="44">
        <v>193</v>
      </c>
      <c r="B192" s="1" t="s">
        <v>10</v>
      </c>
      <c r="C192" s="9" t="s">
        <v>12</v>
      </c>
      <c r="D192" s="10" t="s">
        <v>27</v>
      </c>
      <c r="E192" s="11" t="s">
        <v>398</v>
      </c>
      <c r="F192" s="11" t="s">
        <v>101</v>
      </c>
      <c r="G192" s="11" t="s">
        <v>442</v>
      </c>
      <c r="H192" s="11" t="s">
        <v>443</v>
      </c>
      <c r="I192" s="11" t="s">
        <v>444</v>
      </c>
    </row>
    <row r="193" spans="1:9" ht="15.75" x14ac:dyDescent="0.25">
      <c r="A193" s="44">
        <v>194</v>
      </c>
      <c r="B193" s="71" t="s">
        <v>10</v>
      </c>
      <c r="C193" s="9" t="s">
        <v>11</v>
      </c>
      <c r="D193" s="6" t="s">
        <v>21</v>
      </c>
      <c r="E193" s="7" t="s">
        <v>398</v>
      </c>
      <c r="F193" s="7" t="s">
        <v>23</v>
      </c>
      <c r="G193" s="7" t="s">
        <v>454</v>
      </c>
      <c r="H193" s="7" t="s">
        <v>455</v>
      </c>
      <c r="I193" s="7" t="s">
        <v>456</v>
      </c>
    </row>
    <row r="194" spans="1:9" ht="15.75" x14ac:dyDescent="0.25">
      <c r="A194" s="44">
        <v>195</v>
      </c>
      <c r="B194" s="1" t="s">
        <v>13</v>
      </c>
      <c r="C194" s="2" t="s">
        <v>281</v>
      </c>
      <c r="D194" s="3" t="s">
        <v>27</v>
      </c>
      <c r="E194" s="4" t="s">
        <v>398</v>
      </c>
      <c r="F194" s="4" t="s">
        <v>445</v>
      </c>
      <c r="G194" s="4" t="s">
        <v>228</v>
      </c>
      <c r="H194" s="4" t="s">
        <v>446</v>
      </c>
      <c r="I194" s="4" t="s">
        <v>447</v>
      </c>
    </row>
    <row r="195" spans="1:9" ht="15.75" x14ac:dyDescent="0.25">
      <c r="A195" s="44">
        <v>196</v>
      </c>
      <c r="B195" s="1" t="s">
        <v>13</v>
      </c>
      <c r="C195" s="57" t="s">
        <v>285</v>
      </c>
      <c r="D195" s="6" t="s">
        <v>27</v>
      </c>
      <c r="E195" s="7" t="s">
        <v>398</v>
      </c>
      <c r="F195" s="7" t="s">
        <v>445</v>
      </c>
      <c r="G195" s="7" t="s">
        <v>376</v>
      </c>
      <c r="H195" s="7" t="s">
        <v>448</v>
      </c>
      <c r="I195" s="7" t="s">
        <v>449</v>
      </c>
    </row>
    <row r="196" spans="1:9" ht="15.75" x14ac:dyDescent="0.25">
      <c r="A196" s="44">
        <v>197</v>
      </c>
      <c r="B196" s="1" t="s">
        <v>13</v>
      </c>
      <c r="C196" s="9" t="s">
        <v>16</v>
      </c>
      <c r="D196" s="6" t="s">
        <v>27</v>
      </c>
      <c r="E196" s="7" t="s">
        <v>398</v>
      </c>
      <c r="F196" s="7" t="s">
        <v>445</v>
      </c>
      <c r="G196" s="7" t="s">
        <v>104</v>
      </c>
      <c r="H196" s="7" t="s">
        <v>440</v>
      </c>
      <c r="I196" s="7" t="s">
        <v>441</v>
      </c>
    </row>
    <row r="197" spans="1:9" ht="15.75" x14ac:dyDescent="0.25">
      <c r="A197" s="44">
        <v>198</v>
      </c>
      <c r="B197" s="1" t="s">
        <v>13</v>
      </c>
      <c r="C197" s="13" t="s">
        <v>17</v>
      </c>
      <c r="D197" s="10" t="s">
        <v>27</v>
      </c>
      <c r="E197" s="11" t="s">
        <v>398</v>
      </c>
      <c r="F197" s="11" t="s">
        <v>445</v>
      </c>
      <c r="G197" s="11" t="s">
        <v>450</v>
      </c>
      <c r="H197" s="11" t="s">
        <v>451</v>
      </c>
      <c r="I197" s="11" t="s">
        <v>452</v>
      </c>
    </row>
    <row r="198" spans="1:9" ht="15.75" x14ac:dyDescent="0.25">
      <c r="A198" s="44">
        <v>199</v>
      </c>
      <c r="B198" s="1" t="s">
        <v>13</v>
      </c>
      <c r="C198" s="2" t="s">
        <v>14</v>
      </c>
      <c r="D198" s="3" t="s">
        <v>27</v>
      </c>
      <c r="E198" s="4" t="s">
        <v>398</v>
      </c>
      <c r="F198" s="4" t="s">
        <v>23</v>
      </c>
      <c r="G198" s="4" t="s">
        <v>450</v>
      </c>
      <c r="H198" s="4" t="s">
        <v>451</v>
      </c>
      <c r="I198" s="4" t="s">
        <v>453</v>
      </c>
    </row>
    <row r="199" spans="1:9" ht="15.75" x14ac:dyDescent="0.25">
      <c r="A199" s="44">
        <v>200</v>
      </c>
      <c r="B199" s="71" t="s">
        <v>13</v>
      </c>
      <c r="C199" s="9" t="s">
        <v>15</v>
      </c>
      <c r="D199" s="6" t="s">
        <v>27</v>
      </c>
      <c r="E199" s="7" t="s">
        <v>398</v>
      </c>
      <c r="F199" s="7" t="s">
        <v>23</v>
      </c>
      <c r="G199" s="7" t="s">
        <v>442</v>
      </c>
      <c r="H199" s="7" t="s">
        <v>443</v>
      </c>
      <c r="I199" s="7" t="s">
        <v>444</v>
      </c>
    </row>
    <row r="200" spans="1:9" ht="15.75" x14ac:dyDescent="0.25">
      <c r="A200" s="44">
        <v>201</v>
      </c>
      <c r="B200" s="1" t="s">
        <v>13</v>
      </c>
      <c r="C200" s="2" t="s">
        <v>281</v>
      </c>
      <c r="D200" s="3" t="s">
        <v>27</v>
      </c>
      <c r="E200" s="4" t="s">
        <v>457</v>
      </c>
      <c r="F200" s="4" t="s">
        <v>458</v>
      </c>
      <c r="G200" s="4" t="s">
        <v>144</v>
      </c>
      <c r="H200" s="4" t="s">
        <v>459</v>
      </c>
      <c r="I200" s="4" t="s">
        <v>397</v>
      </c>
    </row>
    <row r="201" spans="1:9" ht="15.75" x14ac:dyDescent="0.25">
      <c r="A201" s="44">
        <v>202</v>
      </c>
      <c r="B201" s="1" t="s">
        <v>13</v>
      </c>
      <c r="C201" s="57" t="s">
        <v>285</v>
      </c>
      <c r="D201" s="6" t="s">
        <v>27</v>
      </c>
      <c r="E201" s="7" t="s">
        <v>457</v>
      </c>
      <c r="F201" s="4" t="s">
        <v>458</v>
      </c>
      <c r="G201" s="7" t="s">
        <v>460</v>
      </c>
      <c r="H201" s="7" t="s">
        <v>461</v>
      </c>
      <c r="I201" s="7" t="s">
        <v>462</v>
      </c>
    </row>
    <row r="202" spans="1:9" ht="15.75" x14ac:dyDescent="0.25">
      <c r="A202" s="44">
        <v>203</v>
      </c>
      <c r="B202" s="1" t="s">
        <v>13</v>
      </c>
      <c r="C202" s="9" t="s">
        <v>16</v>
      </c>
      <c r="D202" s="6" t="s">
        <v>27</v>
      </c>
      <c r="E202" s="7" t="s">
        <v>457</v>
      </c>
      <c r="F202" s="4" t="s">
        <v>458</v>
      </c>
      <c r="G202" s="7" t="s">
        <v>365</v>
      </c>
      <c r="H202" s="7" t="s">
        <v>463</v>
      </c>
      <c r="I202" s="7" t="s">
        <v>464</v>
      </c>
    </row>
    <row r="203" spans="1:9" ht="15.75" x14ac:dyDescent="0.25">
      <c r="A203" s="44">
        <v>204</v>
      </c>
      <c r="B203" s="1" t="s">
        <v>13</v>
      </c>
      <c r="C203" s="13" t="s">
        <v>17</v>
      </c>
      <c r="D203" s="10" t="s">
        <v>27</v>
      </c>
      <c r="E203" s="11" t="s">
        <v>457</v>
      </c>
      <c r="F203" s="4" t="s">
        <v>458</v>
      </c>
      <c r="G203" s="11" t="s">
        <v>132</v>
      </c>
      <c r="H203" s="11" t="s">
        <v>461</v>
      </c>
      <c r="I203" s="11" t="s">
        <v>465</v>
      </c>
    </row>
    <row r="204" spans="1:9" ht="15.75" x14ac:dyDescent="0.25">
      <c r="A204" s="44">
        <v>205</v>
      </c>
      <c r="B204" s="1" t="s">
        <v>18</v>
      </c>
      <c r="C204" s="2" t="s">
        <v>19</v>
      </c>
      <c r="D204" s="3" t="s">
        <v>27</v>
      </c>
      <c r="E204" s="4" t="s">
        <v>457</v>
      </c>
      <c r="F204" s="4" t="s">
        <v>23</v>
      </c>
      <c r="G204" s="4" t="s">
        <v>466</v>
      </c>
      <c r="H204" s="4" t="s">
        <v>382</v>
      </c>
      <c r="I204" s="4" t="s">
        <v>467</v>
      </c>
    </row>
    <row r="205" spans="1:9" ht="15.75" x14ac:dyDescent="0.25">
      <c r="A205" s="44">
        <v>206</v>
      </c>
      <c r="B205" s="71" t="s">
        <v>18</v>
      </c>
      <c r="C205" s="9" t="s">
        <v>20</v>
      </c>
      <c r="D205" s="6" t="s">
        <v>46</v>
      </c>
      <c r="E205" s="7" t="s">
        <v>457</v>
      </c>
      <c r="F205" s="7" t="s">
        <v>23</v>
      </c>
      <c r="G205" s="7" t="s">
        <v>468</v>
      </c>
      <c r="H205" s="7" t="s">
        <v>469</v>
      </c>
      <c r="I205" s="7" t="s">
        <v>470</v>
      </c>
    </row>
    <row r="206" spans="1:9" ht="15.75" x14ac:dyDescent="0.25">
      <c r="A206" s="44">
        <v>207</v>
      </c>
      <c r="B206" s="1"/>
      <c r="C206" s="9"/>
      <c r="D206" s="6"/>
      <c r="E206" s="7"/>
      <c r="F206" s="7"/>
      <c r="G206" s="7"/>
      <c r="H206" s="7"/>
      <c r="I206" s="7"/>
    </row>
    <row r="207" spans="1:9" ht="15.75" x14ac:dyDescent="0.25">
      <c r="A207" s="44">
        <v>208</v>
      </c>
      <c r="B207" s="1"/>
      <c r="C207" s="13"/>
      <c r="D207" s="10"/>
      <c r="E207" s="11"/>
      <c r="F207" s="11"/>
      <c r="G207" s="11"/>
      <c r="H207" s="11"/>
      <c r="I207" s="11"/>
    </row>
    <row r="208" spans="1:9" ht="15.75" x14ac:dyDescent="0.25">
      <c r="A208" s="44">
        <v>209</v>
      </c>
      <c r="B208" s="1"/>
      <c r="C208" s="2"/>
      <c r="D208" s="3"/>
      <c r="E208" s="4"/>
      <c r="F208" s="4"/>
      <c r="G208" s="4"/>
      <c r="H208" s="4"/>
      <c r="I208" s="4"/>
    </row>
    <row r="209" spans="1:9" ht="15.75" x14ac:dyDescent="0.25">
      <c r="A209" s="44">
        <v>210</v>
      </c>
      <c r="B209" s="71"/>
      <c r="C209" s="9"/>
      <c r="D209" s="6"/>
      <c r="E209" s="7"/>
      <c r="F209" s="7"/>
      <c r="G209" s="7"/>
      <c r="H209" s="7"/>
      <c r="I209" s="7"/>
    </row>
    <row r="210" spans="1:9" ht="15.75" x14ac:dyDescent="0.25">
      <c r="A210" s="44">
        <v>211</v>
      </c>
      <c r="B210" s="71"/>
      <c r="C210" s="9"/>
      <c r="D210" s="6"/>
      <c r="E210" s="7"/>
      <c r="F210" s="7"/>
      <c r="G210" s="7"/>
      <c r="H210" s="7"/>
      <c r="I210" s="7"/>
    </row>
    <row r="211" spans="1:9" x14ac:dyDescent="0.25">
      <c r="A211" s="44">
        <v>212</v>
      </c>
    </row>
    <row r="212" spans="1:9" x14ac:dyDescent="0.25">
      <c r="A212" s="44">
        <v>213</v>
      </c>
    </row>
    <row r="213" spans="1:9" x14ac:dyDescent="0.25">
      <c r="A213" s="44">
        <v>214</v>
      </c>
    </row>
    <row r="214" spans="1:9" x14ac:dyDescent="0.25">
      <c r="A214" s="44">
        <v>215</v>
      </c>
    </row>
    <row r="215" spans="1:9" x14ac:dyDescent="0.25">
      <c r="A215" s="44">
        <v>216</v>
      </c>
    </row>
    <row r="216" spans="1:9" x14ac:dyDescent="0.25">
      <c r="A216" s="44">
        <v>217</v>
      </c>
    </row>
    <row r="217" spans="1:9" x14ac:dyDescent="0.25">
      <c r="A217" s="44">
        <v>218</v>
      </c>
    </row>
    <row r="218" spans="1:9" x14ac:dyDescent="0.25">
      <c r="A218" s="44">
        <v>219</v>
      </c>
    </row>
    <row r="219" spans="1:9" x14ac:dyDescent="0.25">
      <c r="A219" s="44">
        <v>220</v>
      </c>
    </row>
    <row r="220" spans="1:9" x14ac:dyDescent="0.25">
      <c r="A220" s="44">
        <v>221</v>
      </c>
    </row>
    <row r="221" spans="1:9" x14ac:dyDescent="0.25">
      <c r="A221" s="44">
        <v>222</v>
      </c>
    </row>
    <row r="222" spans="1:9" x14ac:dyDescent="0.25">
      <c r="A222" s="44">
        <v>223</v>
      </c>
    </row>
    <row r="223" spans="1:9" x14ac:dyDescent="0.25">
      <c r="A223" s="44">
        <v>224</v>
      </c>
    </row>
    <row r="224" spans="1:9" x14ac:dyDescent="0.25">
      <c r="A224" s="44">
        <v>225</v>
      </c>
    </row>
    <row r="225" spans="1:1" x14ac:dyDescent="0.25">
      <c r="A225" s="44">
        <v>226</v>
      </c>
    </row>
    <row r="226" spans="1:1" x14ac:dyDescent="0.25">
      <c r="A226" s="44">
        <v>227</v>
      </c>
    </row>
    <row r="227" spans="1:1" x14ac:dyDescent="0.25">
      <c r="A227" s="44">
        <v>228</v>
      </c>
    </row>
    <row r="228" spans="1:1" x14ac:dyDescent="0.25">
      <c r="A228" s="44">
        <v>229</v>
      </c>
    </row>
    <row r="229" spans="1:1" x14ac:dyDescent="0.25">
      <c r="A229" s="44">
        <v>230</v>
      </c>
    </row>
    <row r="230" spans="1:1" x14ac:dyDescent="0.25">
      <c r="A230" s="44">
        <v>231</v>
      </c>
    </row>
    <row r="231" spans="1:1" x14ac:dyDescent="0.25">
      <c r="A231" s="44">
        <v>232</v>
      </c>
    </row>
    <row r="232" spans="1:1" x14ac:dyDescent="0.25">
      <c r="A232" s="44">
        <v>233</v>
      </c>
    </row>
    <row r="233" spans="1:1" x14ac:dyDescent="0.25">
      <c r="A233" s="44">
        <v>234</v>
      </c>
    </row>
    <row r="234" spans="1:1" x14ac:dyDescent="0.25">
      <c r="A234" s="44">
        <v>235</v>
      </c>
    </row>
    <row r="235" spans="1:1" x14ac:dyDescent="0.25">
      <c r="A235" s="44">
        <v>236</v>
      </c>
    </row>
    <row r="236" spans="1:1" x14ac:dyDescent="0.25">
      <c r="A236" s="44">
        <v>237</v>
      </c>
    </row>
    <row r="237" spans="1:1" x14ac:dyDescent="0.25">
      <c r="A237" s="44">
        <v>238</v>
      </c>
    </row>
    <row r="238" spans="1:1" x14ac:dyDescent="0.25">
      <c r="A238" s="44">
        <v>239</v>
      </c>
    </row>
    <row r="239" spans="1:1" x14ac:dyDescent="0.25">
      <c r="A239" s="44">
        <v>240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6"/>
  <sheetViews>
    <sheetView workbookViewId="0">
      <selection activeCell="L16" sqref="L16"/>
    </sheetView>
  </sheetViews>
  <sheetFormatPr defaultRowHeight="15" x14ac:dyDescent="0.25"/>
  <cols>
    <col min="1" max="1" width="8.85546875" style="14"/>
    <col min="4" max="4" width="8.28515625" bestFit="1" customWidth="1"/>
    <col min="5" max="5" width="11.28515625" customWidth="1"/>
    <col min="7" max="7" width="22.42578125" bestFit="1" customWidth="1"/>
    <col min="8" max="8" width="12.7109375" bestFit="1" customWidth="1"/>
    <col min="9" max="9" width="12.28515625" bestFit="1" customWidth="1"/>
    <col min="10" max="10" width="16.7109375" bestFit="1" customWidth="1"/>
    <col min="11" max="11" width="22.42578125" bestFit="1" customWidth="1"/>
    <col min="12" max="12" width="14.2851562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4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86</v>
      </c>
      <c r="B2" s="32">
        <v>0.52430555555555403</v>
      </c>
      <c r="C2" s="33" t="s">
        <v>192</v>
      </c>
      <c r="D2" s="33" t="s">
        <v>10</v>
      </c>
      <c r="E2" s="34" t="s">
        <v>11</v>
      </c>
      <c r="F2" s="33" t="s">
        <v>21</v>
      </c>
      <c r="G2" s="26" t="s">
        <v>293</v>
      </c>
      <c r="H2" s="26" t="s">
        <v>23</v>
      </c>
      <c r="I2" s="26" t="s">
        <v>294</v>
      </c>
      <c r="J2" s="26" t="s">
        <v>295</v>
      </c>
      <c r="K2" s="26" t="s">
        <v>296</v>
      </c>
      <c r="L2" s="79"/>
      <c r="M2" s="207" t="str">
        <f>VLOOKUP(A2,maincorescores,14)</f>
        <v>WD</v>
      </c>
      <c r="N2" s="215" t="str">
        <f>VLOOKUP(A2,maincorescores,15)</f>
        <v>WD</v>
      </c>
      <c r="O2" s="21" t="e">
        <f>RANK(M2,M$2:M$27)</f>
        <v>#VALUE!</v>
      </c>
    </row>
    <row r="3" spans="1:15" ht="15.75" x14ac:dyDescent="0.25">
      <c r="A3" s="41">
        <v>87</v>
      </c>
      <c r="B3" s="32">
        <v>0.52916666666666501</v>
      </c>
      <c r="C3" s="33" t="s">
        <v>192</v>
      </c>
      <c r="D3" s="33" t="s">
        <v>10</v>
      </c>
      <c r="E3" s="34" t="s">
        <v>11</v>
      </c>
      <c r="F3" s="33" t="s">
        <v>21</v>
      </c>
      <c r="G3" s="26" t="s">
        <v>399</v>
      </c>
      <c r="H3" s="26" t="s">
        <v>23</v>
      </c>
      <c r="I3" s="26" t="s">
        <v>430</v>
      </c>
      <c r="J3" s="26" t="s">
        <v>431</v>
      </c>
      <c r="K3" s="26" t="s">
        <v>432</v>
      </c>
      <c r="L3" s="79"/>
      <c r="M3" s="207">
        <f>VLOOKUP(A3,maincorescores,14)</f>
        <v>0.64444444444444449</v>
      </c>
      <c r="N3" s="215">
        <f>VLOOKUP(A3,maincorescores,15)</f>
        <v>66</v>
      </c>
      <c r="O3" s="21">
        <f>RANK(M3,M$2:M$27)</f>
        <v>4</v>
      </c>
    </row>
    <row r="4" spans="1:15" ht="15.75" x14ac:dyDescent="0.25">
      <c r="A4" s="41">
        <v>88</v>
      </c>
      <c r="B4" s="32">
        <v>0.53402777777777599</v>
      </c>
      <c r="C4" s="33" t="s">
        <v>192</v>
      </c>
      <c r="D4" s="33" t="s">
        <v>10</v>
      </c>
      <c r="E4" s="34" t="s">
        <v>11</v>
      </c>
      <c r="F4" s="33" t="s">
        <v>21</v>
      </c>
      <c r="G4" s="26" t="s">
        <v>77</v>
      </c>
      <c r="H4" s="26" t="s">
        <v>78</v>
      </c>
      <c r="I4" s="26" t="s">
        <v>259</v>
      </c>
      <c r="J4" s="26" t="s">
        <v>494</v>
      </c>
      <c r="K4" s="26" t="s">
        <v>495</v>
      </c>
      <c r="L4" s="79"/>
      <c r="M4" s="207">
        <f>VLOOKUP(A4,maincorescores,14)</f>
        <v>0.66481481481481486</v>
      </c>
      <c r="N4" s="215">
        <f>VLOOKUP(A4,maincorescores,15)</f>
        <v>67</v>
      </c>
      <c r="O4" s="21">
        <f>RANK(M4,M$2:M$27)</f>
        <v>3</v>
      </c>
    </row>
    <row r="5" spans="1:15" ht="15.75" x14ac:dyDescent="0.25">
      <c r="A5" s="41">
        <v>89</v>
      </c>
      <c r="B5" s="32">
        <v>0.53888888888888697</v>
      </c>
      <c r="C5" s="33" t="s">
        <v>192</v>
      </c>
      <c r="D5" s="33" t="s">
        <v>10</v>
      </c>
      <c r="E5" s="34" t="s">
        <v>11</v>
      </c>
      <c r="F5" s="33" t="s">
        <v>21</v>
      </c>
      <c r="G5" s="26" t="s">
        <v>207</v>
      </c>
      <c r="H5" s="26"/>
      <c r="I5" s="26" t="s">
        <v>231</v>
      </c>
      <c r="J5" s="26" t="s">
        <v>232</v>
      </c>
      <c r="K5" s="26" t="s">
        <v>233</v>
      </c>
      <c r="L5" s="79"/>
      <c r="M5" s="207">
        <f>VLOOKUP(A5,maincorescores,14)</f>
        <v>0.687037037037037</v>
      </c>
      <c r="N5" s="215">
        <f>VLOOKUP(A5,maincorescores,15)</f>
        <v>68</v>
      </c>
      <c r="O5" s="21">
        <f>RANK(M5,M$2:M$27)</f>
        <v>1</v>
      </c>
    </row>
    <row r="6" spans="1:15" ht="15.75" x14ac:dyDescent="0.25">
      <c r="A6" s="41">
        <v>90</v>
      </c>
      <c r="B6" s="32">
        <v>0.54374999999999796</v>
      </c>
      <c r="C6" s="33" t="s">
        <v>192</v>
      </c>
      <c r="D6" s="33" t="s">
        <v>10</v>
      </c>
      <c r="E6" s="34" t="s">
        <v>11</v>
      </c>
      <c r="F6" s="33" t="s">
        <v>21</v>
      </c>
      <c r="G6" s="26" t="s">
        <v>399</v>
      </c>
      <c r="H6" s="26" t="s">
        <v>405</v>
      </c>
      <c r="I6" s="26" t="s">
        <v>418</v>
      </c>
      <c r="J6" s="26" t="s">
        <v>419</v>
      </c>
      <c r="K6" s="26" t="s">
        <v>420</v>
      </c>
      <c r="L6" s="79"/>
      <c r="M6" s="207">
        <f>VLOOKUP(A6,maincorescores,14)</f>
        <v>0.66666666666666663</v>
      </c>
      <c r="N6" s="215">
        <f>VLOOKUP(A6,maincorescores,15)</f>
        <v>68</v>
      </c>
      <c r="O6" s="21">
        <f>RANK(M6,M$2:M$27)</f>
        <v>2</v>
      </c>
    </row>
  </sheetData>
  <sortState ref="A2:O6">
    <sortCondition ref="A2:A6"/>
  </sortState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25"/>
  <sheetViews>
    <sheetView topLeftCell="C2" zoomScale="90" zoomScaleNormal="90" workbookViewId="0">
      <selection activeCell="A2" sqref="A2:O7"/>
    </sheetView>
  </sheetViews>
  <sheetFormatPr defaultRowHeight="15" x14ac:dyDescent="0.25"/>
  <cols>
    <col min="1" max="1" width="8.85546875" style="14"/>
    <col min="4" max="4" width="8.28515625" bestFit="1" customWidth="1"/>
    <col min="5" max="5" width="11.28515625" customWidth="1"/>
    <col min="7" max="7" width="34.140625" bestFit="1" customWidth="1"/>
    <col min="8" max="8" width="28" bestFit="1" customWidth="1"/>
    <col min="9" max="9" width="12.28515625" bestFit="1" customWidth="1"/>
    <col min="10" max="10" width="12.85546875" bestFit="1" customWidth="1"/>
    <col min="11" max="11" width="26.28515625" bestFit="1" customWidth="1"/>
    <col min="12" max="12" width="14.2851562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4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84</v>
      </c>
      <c r="B2" s="32">
        <v>0.48055555555555401</v>
      </c>
      <c r="C2" s="33" t="s">
        <v>192</v>
      </c>
      <c r="D2" s="34" t="s">
        <v>10</v>
      </c>
      <c r="E2" s="34" t="s">
        <v>12</v>
      </c>
      <c r="F2" s="33" t="s">
        <v>27</v>
      </c>
      <c r="G2" s="26" t="s">
        <v>77</v>
      </c>
      <c r="H2" s="26" t="s">
        <v>101</v>
      </c>
      <c r="I2" s="26" t="s">
        <v>107</v>
      </c>
      <c r="J2" s="26" t="s">
        <v>482</v>
      </c>
      <c r="K2" s="26" t="s">
        <v>483</v>
      </c>
      <c r="L2" s="79"/>
      <c r="M2" s="207">
        <f t="shared" ref="M2:M23" si="0">VLOOKUP(A2,maincorescores,14)</f>
        <v>0.72083333333333333</v>
      </c>
      <c r="N2" s="215">
        <f t="shared" ref="N2:N23" si="1">VLOOKUP(A2,maincorescores,15)</f>
        <v>58</v>
      </c>
      <c r="O2" s="21">
        <f t="shared" ref="O2:O23" si="2">RANK(M2,M$2:M$27)</f>
        <v>1</v>
      </c>
    </row>
    <row r="3" spans="1:15" ht="15.75" x14ac:dyDescent="0.25">
      <c r="A3" s="41">
        <v>83</v>
      </c>
      <c r="B3" s="32">
        <v>0.47569444444444298</v>
      </c>
      <c r="C3" s="33" t="s">
        <v>192</v>
      </c>
      <c r="D3" s="34" t="s">
        <v>10</v>
      </c>
      <c r="E3" s="34" t="s">
        <v>12</v>
      </c>
      <c r="F3" s="33" t="s">
        <v>27</v>
      </c>
      <c r="G3" s="26" t="s">
        <v>207</v>
      </c>
      <c r="H3" s="26" t="s">
        <v>208</v>
      </c>
      <c r="I3" s="26" t="s">
        <v>217</v>
      </c>
      <c r="J3" s="26" t="s">
        <v>218</v>
      </c>
      <c r="K3" s="26" t="s">
        <v>219</v>
      </c>
      <c r="L3" s="79"/>
      <c r="M3" s="207">
        <f t="shared" si="0"/>
        <v>0.71250000000000002</v>
      </c>
      <c r="N3" s="215">
        <f t="shared" si="1"/>
        <v>57</v>
      </c>
      <c r="O3" s="21">
        <f t="shared" si="2"/>
        <v>2</v>
      </c>
    </row>
    <row r="4" spans="1:15" ht="15.75" x14ac:dyDescent="0.25">
      <c r="A4" s="41">
        <v>74</v>
      </c>
      <c r="B4" s="32">
        <v>0.43194444444444402</v>
      </c>
      <c r="C4" s="33" t="s">
        <v>203</v>
      </c>
      <c r="D4" s="34" t="s">
        <v>10</v>
      </c>
      <c r="E4" s="37" t="s">
        <v>12</v>
      </c>
      <c r="F4" s="40" t="s">
        <v>46</v>
      </c>
      <c r="G4" s="77" t="s">
        <v>130</v>
      </c>
      <c r="H4" s="77" t="s">
        <v>131</v>
      </c>
      <c r="I4" s="77" t="s">
        <v>137</v>
      </c>
      <c r="J4" s="77" t="s">
        <v>138</v>
      </c>
      <c r="K4" s="77" t="s">
        <v>139</v>
      </c>
      <c r="L4" s="79"/>
      <c r="M4" s="207">
        <f t="shared" si="0"/>
        <v>0.7104166666666667</v>
      </c>
      <c r="N4" s="215">
        <f t="shared" si="1"/>
        <v>57</v>
      </c>
      <c r="O4" s="21">
        <f t="shared" si="2"/>
        <v>3</v>
      </c>
    </row>
    <row r="5" spans="1:15" ht="15.75" x14ac:dyDescent="0.25">
      <c r="A5" s="41">
        <v>79</v>
      </c>
      <c r="B5" s="32">
        <v>0.45624999999999899</v>
      </c>
      <c r="C5" s="33" t="s">
        <v>192</v>
      </c>
      <c r="D5" s="34" t="s">
        <v>10</v>
      </c>
      <c r="E5" s="35" t="s">
        <v>12</v>
      </c>
      <c r="F5" s="42" t="s">
        <v>27</v>
      </c>
      <c r="G5" s="78" t="s">
        <v>256</v>
      </c>
      <c r="H5" s="78" t="s">
        <v>90</v>
      </c>
      <c r="I5" s="78" t="s">
        <v>262</v>
      </c>
      <c r="J5" s="78" t="s">
        <v>263</v>
      </c>
      <c r="K5" s="78" t="s">
        <v>264</v>
      </c>
      <c r="L5" s="79"/>
      <c r="M5" s="207">
        <f t="shared" si="0"/>
        <v>0.70833333333333337</v>
      </c>
      <c r="N5" s="215">
        <f t="shared" si="1"/>
        <v>58</v>
      </c>
      <c r="O5" s="21">
        <f t="shared" si="2"/>
        <v>4</v>
      </c>
    </row>
    <row r="6" spans="1:15" ht="15.75" x14ac:dyDescent="0.25">
      <c r="A6" s="41">
        <v>80</v>
      </c>
      <c r="B6" s="32">
        <v>0.46111111111110997</v>
      </c>
      <c r="C6" s="33" t="s">
        <v>192</v>
      </c>
      <c r="D6" s="34" t="s">
        <v>10</v>
      </c>
      <c r="E6" s="34" t="s">
        <v>12</v>
      </c>
      <c r="F6" s="33" t="s">
        <v>27</v>
      </c>
      <c r="G6" s="26" t="s">
        <v>207</v>
      </c>
      <c r="H6" s="26" t="s">
        <v>220</v>
      </c>
      <c r="I6" s="26" t="s">
        <v>187</v>
      </c>
      <c r="J6" s="26" t="s">
        <v>226</v>
      </c>
      <c r="K6" s="26" t="s">
        <v>227</v>
      </c>
      <c r="L6" s="79"/>
      <c r="M6" s="207">
        <f t="shared" si="0"/>
        <v>0.70833333333333337</v>
      </c>
      <c r="N6" s="215">
        <f t="shared" si="1"/>
        <v>57</v>
      </c>
      <c r="O6" s="21">
        <f t="shared" si="2"/>
        <v>4</v>
      </c>
    </row>
    <row r="7" spans="1:15" ht="15.75" x14ac:dyDescent="0.25">
      <c r="A7" s="41">
        <v>85</v>
      </c>
      <c r="B7" s="32">
        <v>0.485416666666665</v>
      </c>
      <c r="C7" s="33" t="s">
        <v>192</v>
      </c>
      <c r="D7" s="93" t="s">
        <v>10</v>
      </c>
      <c r="E7" s="93" t="s">
        <v>12</v>
      </c>
      <c r="F7" s="94" t="s">
        <v>27</v>
      </c>
      <c r="G7" s="95" t="s">
        <v>77</v>
      </c>
      <c r="H7" s="95" t="s">
        <v>90</v>
      </c>
      <c r="I7" s="95" t="s">
        <v>98</v>
      </c>
      <c r="J7" s="95" t="s">
        <v>99</v>
      </c>
      <c r="K7" s="95" t="s">
        <v>100</v>
      </c>
      <c r="L7" s="79"/>
      <c r="M7" s="207">
        <f t="shared" si="0"/>
        <v>0.6958333333333333</v>
      </c>
      <c r="N7" s="215">
        <f t="shared" si="1"/>
        <v>56</v>
      </c>
      <c r="O7" s="21">
        <f t="shared" si="2"/>
        <v>6</v>
      </c>
    </row>
    <row r="8" spans="1:15" ht="15.75" x14ac:dyDescent="0.25">
      <c r="A8" s="41">
        <v>66</v>
      </c>
      <c r="B8" s="32">
        <v>0.37847222222222199</v>
      </c>
      <c r="C8" s="33" t="s">
        <v>203</v>
      </c>
      <c r="D8" s="33" t="s">
        <v>10</v>
      </c>
      <c r="E8" s="34" t="s">
        <v>12</v>
      </c>
      <c r="F8" s="33" t="s">
        <v>27</v>
      </c>
      <c r="G8" s="26" t="s">
        <v>117</v>
      </c>
      <c r="H8" s="26" t="s">
        <v>118</v>
      </c>
      <c r="I8" s="26" t="s">
        <v>125</v>
      </c>
      <c r="J8" s="26" t="s">
        <v>126</v>
      </c>
      <c r="K8" s="26" t="s">
        <v>435</v>
      </c>
      <c r="L8" s="79"/>
      <c r="M8" s="207">
        <f t="shared" si="0"/>
        <v>0.68541666666666667</v>
      </c>
      <c r="N8" s="215">
        <f t="shared" si="1"/>
        <v>55</v>
      </c>
      <c r="O8" s="21">
        <f t="shared" si="2"/>
        <v>7</v>
      </c>
    </row>
    <row r="9" spans="1:15" ht="15.75" x14ac:dyDescent="0.25">
      <c r="A9" s="41">
        <v>78</v>
      </c>
      <c r="B9" s="32">
        <v>0.45138888888888801</v>
      </c>
      <c r="C9" s="33" t="s">
        <v>192</v>
      </c>
      <c r="D9" s="34" t="s">
        <v>10</v>
      </c>
      <c r="E9" s="34" t="s">
        <v>12</v>
      </c>
      <c r="F9" s="33" t="s">
        <v>27</v>
      </c>
      <c r="G9" s="26" t="s">
        <v>399</v>
      </c>
      <c r="H9" s="26" t="s">
        <v>405</v>
      </c>
      <c r="I9" s="26" t="s">
        <v>328</v>
      </c>
      <c r="J9" s="26" t="s">
        <v>408</v>
      </c>
      <c r="K9" s="26" t="s">
        <v>409</v>
      </c>
      <c r="L9" s="79"/>
      <c r="M9" s="207">
        <f t="shared" si="0"/>
        <v>0.68125000000000002</v>
      </c>
      <c r="N9" s="215">
        <f t="shared" si="1"/>
        <v>54</v>
      </c>
      <c r="O9" s="21">
        <f t="shared" si="2"/>
        <v>8</v>
      </c>
    </row>
    <row r="10" spans="1:15" ht="15.75" x14ac:dyDescent="0.25">
      <c r="A10" s="41">
        <v>77</v>
      </c>
      <c r="B10" s="32">
        <v>0.44652777777777702</v>
      </c>
      <c r="C10" s="33" t="s">
        <v>192</v>
      </c>
      <c r="D10" s="34" t="s">
        <v>10</v>
      </c>
      <c r="E10" s="34" t="s">
        <v>12</v>
      </c>
      <c r="F10" s="33" t="s">
        <v>27</v>
      </c>
      <c r="G10" s="26" t="s">
        <v>22</v>
      </c>
      <c r="H10" s="26" t="s">
        <v>22</v>
      </c>
      <c r="I10" s="26" t="s">
        <v>45</v>
      </c>
      <c r="J10" s="26" t="s">
        <v>32</v>
      </c>
      <c r="K10" s="26" t="s">
        <v>33</v>
      </c>
      <c r="L10" s="79"/>
      <c r="M10" s="207">
        <f t="shared" si="0"/>
        <v>0.6791666666666667</v>
      </c>
      <c r="N10" s="215">
        <f t="shared" si="1"/>
        <v>54</v>
      </c>
      <c r="O10" s="21">
        <f t="shared" si="2"/>
        <v>9</v>
      </c>
    </row>
    <row r="11" spans="1:15" ht="15.75" x14ac:dyDescent="0.25">
      <c r="A11" s="41">
        <v>75</v>
      </c>
      <c r="B11" s="32">
        <v>0.436805555555555</v>
      </c>
      <c r="C11" s="33" t="s">
        <v>192</v>
      </c>
      <c r="D11" s="34" t="s">
        <v>10</v>
      </c>
      <c r="E11" s="34" t="s">
        <v>12</v>
      </c>
      <c r="F11" s="33" t="s">
        <v>27</v>
      </c>
      <c r="G11" s="26" t="s">
        <v>398</v>
      </c>
      <c r="H11" s="26" t="s">
        <v>101</v>
      </c>
      <c r="I11" s="26" t="s">
        <v>376</v>
      </c>
      <c r="J11" s="26" t="s">
        <v>448</v>
      </c>
      <c r="K11" s="26" t="s">
        <v>449</v>
      </c>
      <c r="L11" s="79"/>
      <c r="M11" s="207">
        <f t="shared" si="0"/>
        <v>0.66874999999999996</v>
      </c>
      <c r="N11" s="215">
        <f t="shared" si="1"/>
        <v>54</v>
      </c>
      <c r="O11" s="21">
        <f t="shared" si="2"/>
        <v>10</v>
      </c>
    </row>
    <row r="12" spans="1:15" ht="15.75" x14ac:dyDescent="0.25">
      <c r="A12" s="41">
        <v>64</v>
      </c>
      <c r="B12" s="32">
        <v>0.36875000000000002</v>
      </c>
      <c r="C12" s="33" t="s">
        <v>203</v>
      </c>
      <c r="D12" s="33" t="s">
        <v>10</v>
      </c>
      <c r="E12" s="34" t="s">
        <v>12</v>
      </c>
      <c r="F12" s="33" t="s">
        <v>46</v>
      </c>
      <c r="G12" s="26" t="s">
        <v>326</v>
      </c>
      <c r="H12" s="26" t="s">
        <v>327</v>
      </c>
      <c r="I12" s="26" t="s">
        <v>338</v>
      </c>
      <c r="J12" s="26" t="s">
        <v>339</v>
      </c>
      <c r="K12" s="26" t="s">
        <v>340</v>
      </c>
      <c r="L12" s="79"/>
      <c r="M12" s="207">
        <f t="shared" si="0"/>
        <v>0.66249999999999998</v>
      </c>
      <c r="N12" s="215">
        <f t="shared" si="1"/>
        <v>53</v>
      </c>
      <c r="O12" s="21">
        <f t="shared" si="2"/>
        <v>11</v>
      </c>
    </row>
    <row r="13" spans="1:15" ht="15.75" x14ac:dyDescent="0.25">
      <c r="A13" s="41">
        <v>67</v>
      </c>
      <c r="B13" s="32">
        <v>0.38333333333333303</v>
      </c>
      <c r="C13" s="33" t="s">
        <v>203</v>
      </c>
      <c r="D13" s="33" t="s">
        <v>10</v>
      </c>
      <c r="E13" s="34" t="s">
        <v>12</v>
      </c>
      <c r="F13" s="33" t="s">
        <v>27</v>
      </c>
      <c r="G13" s="26" t="s">
        <v>361</v>
      </c>
      <c r="H13" s="26" t="s">
        <v>361</v>
      </c>
      <c r="I13" s="26" t="s">
        <v>371</v>
      </c>
      <c r="J13" s="26" t="s">
        <v>372</v>
      </c>
      <c r="K13" s="26" t="s">
        <v>373</v>
      </c>
      <c r="L13" s="79"/>
      <c r="M13" s="207">
        <f t="shared" si="0"/>
        <v>0.66041666666666665</v>
      </c>
      <c r="N13" s="215">
        <f t="shared" si="1"/>
        <v>53</v>
      </c>
      <c r="O13" s="21">
        <f t="shared" si="2"/>
        <v>12</v>
      </c>
    </row>
    <row r="14" spans="1:15" ht="15.75" x14ac:dyDescent="0.25">
      <c r="A14" s="41">
        <v>76</v>
      </c>
      <c r="B14" s="32">
        <v>0.44166666666666599</v>
      </c>
      <c r="C14" s="33" t="s">
        <v>192</v>
      </c>
      <c r="D14" s="34" t="s">
        <v>10</v>
      </c>
      <c r="E14" s="34" t="s">
        <v>12</v>
      </c>
      <c r="F14" s="33" t="s">
        <v>27</v>
      </c>
      <c r="G14" s="26" t="s">
        <v>300</v>
      </c>
      <c r="H14" s="26" t="s">
        <v>313</v>
      </c>
      <c r="I14" s="26" t="s">
        <v>321</v>
      </c>
      <c r="J14" s="26" t="s">
        <v>40</v>
      </c>
      <c r="K14" s="26" t="s">
        <v>322</v>
      </c>
      <c r="L14" s="79"/>
      <c r="M14" s="207">
        <f t="shared" si="0"/>
        <v>0.65208333333333335</v>
      </c>
      <c r="N14" s="215">
        <f t="shared" si="1"/>
        <v>53</v>
      </c>
      <c r="O14" s="21">
        <f t="shared" si="2"/>
        <v>13</v>
      </c>
    </row>
    <row r="15" spans="1:15" ht="15.75" x14ac:dyDescent="0.25">
      <c r="A15" s="41">
        <v>65</v>
      </c>
      <c r="B15" s="32">
        <v>0.37361111111111101</v>
      </c>
      <c r="C15" s="33" t="s">
        <v>203</v>
      </c>
      <c r="D15" s="33" t="s">
        <v>10</v>
      </c>
      <c r="E15" s="34" t="s">
        <v>12</v>
      </c>
      <c r="F15" s="33" t="s">
        <v>27</v>
      </c>
      <c r="G15" s="26" t="s">
        <v>300</v>
      </c>
      <c r="H15" s="26" t="s">
        <v>301</v>
      </c>
      <c r="I15" s="26" t="s">
        <v>310</v>
      </c>
      <c r="J15" s="26" t="s">
        <v>311</v>
      </c>
      <c r="K15" s="26" t="s">
        <v>312</v>
      </c>
      <c r="L15" s="79"/>
      <c r="M15" s="207">
        <f t="shared" si="0"/>
        <v>0.65</v>
      </c>
      <c r="N15" s="215">
        <f t="shared" si="1"/>
        <v>52</v>
      </c>
      <c r="O15" s="21">
        <f t="shared" si="2"/>
        <v>14</v>
      </c>
    </row>
    <row r="16" spans="1:15" ht="15.75" x14ac:dyDescent="0.25">
      <c r="A16" s="41">
        <v>71</v>
      </c>
      <c r="B16" s="32">
        <v>0.40277777777777801</v>
      </c>
      <c r="C16" s="33" t="s">
        <v>203</v>
      </c>
      <c r="D16" s="42" t="s">
        <v>10</v>
      </c>
      <c r="E16" s="35" t="s">
        <v>12</v>
      </c>
      <c r="F16" s="42" t="s">
        <v>27</v>
      </c>
      <c r="G16" s="78" t="s">
        <v>256</v>
      </c>
      <c r="H16" s="78" t="s">
        <v>266</v>
      </c>
      <c r="I16" s="78" t="s">
        <v>172</v>
      </c>
      <c r="J16" s="78" t="s">
        <v>273</v>
      </c>
      <c r="K16" s="78" t="s">
        <v>274</v>
      </c>
      <c r="L16" s="79"/>
      <c r="M16" s="207">
        <f t="shared" si="0"/>
        <v>0.64375000000000004</v>
      </c>
      <c r="N16" s="215">
        <f t="shared" si="1"/>
        <v>51</v>
      </c>
      <c r="O16" s="21">
        <f t="shared" si="2"/>
        <v>15</v>
      </c>
    </row>
    <row r="17" spans="1:15" ht="15.75" x14ac:dyDescent="0.25">
      <c r="A17" s="41">
        <v>82</v>
      </c>
      <c r="B17" s="32">
        <v>0.47083333333333199</v>
      </c>
      <c r="C17" s="33" t="s">
        <v>192</v>
      </c>
      <c r="D17" s="37" t="s">
        <v>10</v>
      </c>
      <c r="E17" s="34" t="s">
        <v>12</v>
      </c>
      <c r="F17" s="33" t="s">
        <v>46</v>
      </c>
      <c r="G17" s="26" t="s">
        <v>326</v>
      </c>
      <c r="H17" s="26" t="s">
        <v>341</v>
      </c>
      <c r="I17" s="26" t="s">
        <v>140</v>
      </c>
      <c r="J17" s="26" t="s">
        <v>351</v>
      </c>
      <c r="K17" s="26" t="s">
        <v>352</v>
      </c>
      <c r="L17" s="79"/>
      <c r="M17" s="207">
        <f t="shared" si="0"/>
        <v>0.63541666666666663</v>
      </c>
      <c r="N17" s="215">
        <f t="shared" si="1"/>
        <v>52</v>
      </c>
      <c r="O17" s="21">
        <f t="shared" si="2"/>
        <v>16</v>
      </c>
    </row>
    <row r="18" spans="1:15" ht="15.75" x14ac:dyDescent="0.25">
      <c r="A18" s="41">
        <v>68</v>
      </c>
      <c r="B18" s="32">
        <v>0.38819444444444401</v>
      </c>
      <c r="C18" s="33" t="s">
        <v>203</v>
      </c>
      <c r="D18" s="25" t="s">
        <v>10</v>
      </c>
      <c r="E18" s="24" t="s">
        <v>12</v>
      </c>
      <c r="F18" s="25" t="s">
        <v>46</v>
      </c>
      <c r="G18" s="24" t="s">
        <v>255</v>
      </c>
      <c r="H18" s="24" t="s">
        <v>67</v>
      </c>
      <c r="I18" s="24" t="s">
        <v>74</v>
      </c>
      <c r="J18" s="24" t="s">
        <v>75</v>
      </c>
      <c r="K18" s="24" t="s">
        <v>76</v>
      </c>
      <c r="L18" s="79"/>
      <c r="M18" s="207">
        <f t="shared" si="0"/>
        <v>0.57916666666666672</v>
      </c>
      <c r="N18" s="215">
        <f t="shared" si="1"/>
        <v>48</v>
      </c>
      <c r="O18" s="21">
        <f t="shared" si="2"/>
        <v>17</v>
      </c>
    </row>
    <row r="19" spans="1:15" ht="15.75" x14ac:dyDescent="0.25">
      <c r="A19" s="41">
        <v>69</v>
      </c>
      <c r="B19" s="32">
        <v>0.39305555555555499</v>
      </c>
      <c r="C19" s="33" t="s">
        <v>203</v>
      </c>
      <c r="D19" s="33" t="s">
        <v>10</v>
      </c>
      <c r="E19" s="34" t="s">
        <v>12</v>
      </c>
      <c r="F19" s="33" t="s">
        <v>46</v>
      </c>
      <c r="G19" s="26" t="s">
        <v>374</v>
      </c>
      <c r="H19" s="26" t="s">
        <v>375</v>
      </c>
      <c r="I19" s="26" t="s">
        <v>379</v>
      </c>
      <c r="J19" s="26" t="s">
        <v>221</v>
      </c>
      <c r="K19" s="26" t="s">
        <v>384</v>
      </c>
      <c r="L19" s="79"/>
      <c r="M19" s="207" t="str">
        <f t="shared" si="0"/>
        <v>WD</v>
      </c>
      <c r="N19" s="215" t="str">
        <f t="shared" si="1"/>
        <v>WD</v>
      </c>
      <c r="O19" s="21" t="e">
        <f t="shared" si="2"/>
        <v>#VALUE!</v>
      </c>
    </row>
    <row r="20" spans="1:15" ht="15.75" x14ac:dyDescent="0.25">
      <c r="A20" s="41">
        <v>70</v>
      </c>
      <c r="B20" s="32">
        <v>0.39791666666666597</v>
      </c>
      <c r="C20" s="33" t="s">
        <v>203</v>
      </c>
      <c r="D20" s="33" t="s">
        <v>10</v>
      </c>
      <c r="E20" s="34" t="s">
        <v>12</v>
      </c>
      <c r="F20" s="33" t="s">
        <v>27</v>
      </c>
      <c r="G20" s="26" t="s">
        <v>386</v>
      </c>
      <c r="H20" s="26" t="s">
        <v>387</v>
      </c>
      <c r="I20" s="26" t="s">
        <v>392</v>
      </c>
      <c r="J20" s="26" t="s">
        <v>393</v>
      </c>
      <c r="K20" s="26" t="s">
        <v>527</v>
      </c>
      <c r="L20" s="79"/>
      <c r="M20" s="207" t="str">
        <f t="shared" si="0"/>
        <v>WD</v>
      </c>
      <c r="N20" s="215" t="str">
        <f t="shared" si="1"/>
        <v>WD</v>
      </c>
      <c r="O20" s="21" t="e">
        <f t="shared" si="2"/>
        <v>#VALUE!</v>
      </c>
    </row>
    <row r="21" spans="1:15" ht="15.75" x14ac:dyDescent="0.25">
      <c r="A21" s="41">
        <v>72</v>
      </c>
      <c r="B21" s="32">
        <v>0.40763888888888899</v>
      </c>
      <c r="C21" s="33" t="s">
        <v>203</v>
      </c>
      <c r="D21" s="33" t="s">
        <v>10</v>
      </c>
      <c r="E21" s="34" t="s">
        <v>12</v>
      </c>
      <c r="F21" s="33" t="s">
        <v>46</v>
      </c>
      <c r="G21" s="26" t="s">
        <v>158</v>
      </c>
      <c r="H21" s="26" t="s">
        <v>159</v>
      </c>
      <c r="I21" s="26" t="s">
        <v>166</v>
      </c>
      <c r="J21" s="26" t="s">
        <v>167</v>
      </c>
      <c r="K21" s="26" t="s">
        <v>168</v>
      </c>
      <c r="L21" s="79"/>
      <c r="M21" s="207" t="str">
        <f t="shared" si="0"/>
        <v>WD</v>
      </c>
      <c r="N21" s="215" t="str">
        <f t="shared" si="1"/>
        <v>WD</v>
      </c>
      <c r="O21" s="21" t="e">
        <f t="shared" si="2"/>
        <v>#VALUE!</v>
      </c>
    </row>
    <row r="22" spans="1:15" ht="15.75" x14ac:dyDescent="0.25">
      <c r="A22" s="41">
        <v>73</v>
      </c>
      <c r="B22" s="32">
        <v>0.42708333333333298</v>
      </c>
      <c r="C22" s="33" t="s">
        <v>203</v>
      </c>
      <c r="D22" s="34" t="s">
        <v>10</v>
      </c>
      <c r="E22" s="34" t="s">
        <v>12</v>
      </c>
      <c r="F22" s="33" t="s">
        <v>46</v>
      </c>
      <c r="G22" s="26" t="s">
        <v>158</v>
      </c>
      <c r="H22" s="26" t="s">
        <v>171</v>
      </c>
      <c r="I22" s="26" t="s">
        <v>176</v>
      </c>
      <c r="J22" s="26" t="s">
        <v>177</v>
      </c>
      <c r="K22" s="26" t="s">
        <v>178</v>
      </c>
      <c r="L22" s="79"/>
      <c r="M22" s="207" t="str">
        <f t="shared" si="0"/>
        <v>WD</v>
      </c>
      <c r="N22" s="215" t="str">
        <f t="shared" si="1"/>
        <v>WD</v>
      </c>
      <c r="O22" s="21" t="e">
        <f t="shared" si="2"/>
        <v>#VALUE!</v>
      </c>
    </row>
    <row r="23" spans="1:15" ht="15.75" x14ac:dyDescent="0.25">
      <c r="A23" s="41">
        <v>81</v>
      </c>
      <c r="B23" s="32">
        <v>0.46597222222222101</v>
      </c>
      <c r="C23" s="33" t="s">
        <v>192</v>
      </c>
      <c r="D23" s="34" t="s">
        <v>10</v>
      </c>
      <c r="E23" s="24" t="s">
        <v>12</v>
      </c>
      <c r="F23" s="25" t="s">
        <v>46</v>
      </c>
      <c r="G23" s="24" t="s">
        <v>255</v>
      </c>
      <c r="H23" s="26" t="s">
        <v>47</v>
      </c>
      <c r="I23" s="24" t="s">
        <v>57</v>
      </c>
      <c r="J23" s="24" t="s">
        <v>58</v>
      </c>
      <c r="K23" s="24" t="s">
        <v>59</v>
      </c>
      <c r="L23" s="79"/>
      <c r="M23" s="207" t="str">
        <f t="shared" si="0"/>
        <v>wd</v>
      </c>
      <c r="N23" s="215" t="str">
        <f t="shared" si="1"/>
        <v>wd</v>
      </c>
      <c r="O23" s="21" t="e">
        <f t="shared" si="2"/>
        <v>#VALUE!</v>
      </c>
    </row>
    <row r="25" spans="1:15" ht="15.75" x14ac:dyDescent="0.25">
      <c r="G25" s="115" t="s">
        <v>539</v>
      </c>
    </row>
  </sheetData>
  <sortState ref="A2:O23">
    <sortCondition ref="O2:O23"/>
  </sortState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6"/>
  <sheetViews>
    <sheetView workbookViewId="0">
      <selection activeCell="O4" sqref="A2:O4"/>
    </sheetView>
  </sheetViews>
  <sheetFormatPr defaultRowHeight="15" x14ac:dyDescent="0.25"/>
  <cols>
    <col min="1" max="1" width="8.85546875" style="14"/>
    <col min="4" max="4" width="8.28515625" bestFit="1" customWidth="1"/>
    <col min="5" max="5" width="11.28515625" customWidth="1"/>
    <col min="6" max="6" width="3.7109375" bestFit="1" customWidth="1"/>
    <col min="7" max="7" width="17.28515625" bestFit="1" customWidth="1"/>
    <col min="8" max="8" width="12.7109375" bestFit="1" customWidth="1"/>
    <col min="9" max="9" width="12.28515625" bestFit="1" customWidth="1"/>
    <col min="10" max="10" width="12.7109375" bestFit="1" customWidth="1"/>
    <col min="11" max="11" width="20.7109375" bestFit="1" customWidth="1"/>
    <col min="12" max="12" width="14.2851562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4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61</v>
      </c>
      <c r="B2" s="32">
        <v>0.35416666666666669</v>
      </c>
      <c r="C2" s="33" t="s">
        <v>203</v>
      </c>
      <c r="D2" s="33" t="s">
        <v>10</v>
      </c>
      <c r="E2" s="34" t="s">
        <v>12</v>
      </c>
      <c r="F2" s="33" t="s">
        <v>21</v>
      </c>
      <c r="G2" s="26" t="s">
        <v>207</v>
      </c>
      <c r="H2" s="26"/>
      <c r="I2" s="26" t="s">
        <v>240</v>
      </c>
      <c r="J2" s="26" t="s">
        <v>238</v>
      </c>
      <c r="K2" s="26" t="s">
        <v>241</v>
      </c>
      <c r="L2" s="79"/>
      <c r="M2" s="207">
        <f t="shared" ref="M2" si="0">VLOOKUP(A2,maincorescores,14)</f>
        <v>0.6958333333333333</v>
      </c>
      <c r="N2" s="215">
        <f>VLOOKUP(A2,maincorescores,15)</f>
        <v>56</v>
      </c>
      <c r="O2" s="21">
        <f>RANK(M2,M$2:M$27)</f>
        <v>1</v>
      </c>
    </row>
    <row r="3" spans="1:15" ht="15.75" x14ac:dyDescent="0.25">
      <c r="A3" s="41">
        <v>62</v>
      </c>
      <c r="B3" s="32">
        <v>0.35902777777777778</v>
      </c>
      <c r="C3" s="33" t="s">
        <v>203</v>
      </c>
      <c r="D3" s="33" t="s">
        <v>10</v>
      </c>
      <c r="E3" s="34" t="s">
        <v>12</v>
      </c>
      <c r="F3" s="33" t="s">
        <v>21</v>
      </c>
      <c r="G3" s="26" t="s">
        <v>77</v>
      </c>
      <c r="H3" s="26" t="s">
        <v>78</v>
      </c>
      <c r="I3" s="26" t="s">
        <v>84</v>
      </c>
      <c r="J3" s="26" t="s">
        <v>85</v>
      </c>
      <c r="K3" s="26" t="s">
        <v>86</v>
      </c>
      <c r="L3" s="79"/>
      <c r="M3" s="207">
        <f t="shared" ref="M3:M4" si="1">VLOOKUP(A3,maincorescores,14)</f>
        <v>0.67291666666666672</v>
      </c>
      <c r="N3" s="215">
        <f>VLOOKUP(A3,maincorescores,15)</f>
        <v>53</v>
      </c>
      <c r="O3" s="21">
        <f t="shared" ref="O3:O4" si="2">RANK(M3,M$2:M$27)</f>
        <v>2</v>
      </c>
    </row>
    <row r="4" spans="1:15" ht="15.75" x14ac:dyDescent="0.25">
      <c r="A4" s="41">
        <v>63</v>
      </c>
      <c r="B4" s="32">
        <v>0.36388888888888898</v>
      </c>
      <c r="C4" s="33" t="s">
        <v>203</v>
      </c>
      <c r="D4" s="33" t="s">
        <v>10</v>
      </c>
      <c r="E4" s="34" t="s">
        <v>12</v>
      </c>
      <c r="F4" s="33" t="s">
        <v>21</v>
      </c>
      <c r="G4" s="26" t="s">
        <v>399</v>
      </c>
      <c r="H4" s="26" t="s">
        <v>405</v>
      </c>
      <c r="I4" s="26" t="s">
        <v>427</v>
      </c>
      <c r="J4" s="26" t="s">
        <v>428</v>
      </c>
      <c r="K4" s="26" t="s">
        <v>429</v>
      </c>
      <c r="L4" s="79"/>
      <c r="M4" s="207">
        <f t="shared" si="1"/>
        <v>0.65833333333333333</v>
      </c>
      <c r="N4" s="215">
        <f>VLOOKUP(A4,maincorescores,15)</f>
        <v>53</v>
      </c>
      <c r="O4" s="21">
        <f t="shared" si="2"/>
        <v>3</v>
      </c>
    </row>
    <row r="6" spans="1:15" ht="15.75" x14ac:dyDescent="0.25">
      <c r="C6" s="113"/>
      <c r="E6" t="s">
        <v>520</v>
      </c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25"/>
  <sheetViews>
    <sheetView topLeftCell="A2" zoomScale="90" zoomScaleNormal="90" workbookViewId="0">
      <selection activeCell="O22" sqref="A1:O22"/>
    </sheetView>
  </sheetViews>
  <sheetFormatPr defaultRowHeight="15" x14ac:dyDescent="0.25"/>
  <cols>
    <col min="1" max="1" width="9.140625" style="14"/>
    <col min="5" max="5" width="11.28515625" bestFit="1" customWidth="1"/>
    <col min="7" max="7" width="35.42578125" bestFit="1" customWidth="1"/>
    <col min="8" max="8" width="24.28515625" bestFit="1" customWidth="1"/>
    <col min="9" max="9" width="12.5703125" bestFit="1" customWidth="1"/>
    <col min="10" max="10" width="11.140625" bestFit="1" customWidth="1"/>
    <col min="11" max="11" width="22.7109375" bestFit="1" customWidth="1"/>
    <col min="12" max="12" width="12.85546875" style="109" bestFit="1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2" t="s">
        <v>206</v>
      </c>
      <c r="D1" s="83" t="s">
        <v>501</v>
      </c>
      <c r="E1" s="85" t="s">
        <v>1</v>
      </c>
      <c r="F1" s="84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100" t="s">
        <v>7</v>
      </c>
      <c r="L1" s="9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121</v>
      </c>
      <c r="B2" s="39">
        <v>0.35902777777777778</v>
      </c>
      <c r="C2" s="33" t="s">
        <v>193</v>
      </c>
      <c r="D2" s="33" t="s">
        <v>181</v>
      </c>
      <c r="E2" s="34" t="s">
        <v>15</v>
      </c>
      <c r="F2" s="33" t="s">
        <v>46</v>
      </c>
      <c r="G2" s="26" t="s">
        <v>158</v>
      </c>
      <c r="H2" s="26" t="s">
        <v>182</v>
      </c>
      <c r="I2" s="26" t="s">
        <v>183</v>
      </c>
      <c r="J2" s="26" t="s">
        <v>184</v>
      </c>
      <c r="K2" s="102" t="s">
        <v>185</v>
      </c>
      <c r="L2" s="21"/>
      <c r="M2" s="207" t="s">
        <v>474</v>
      </c>
      <c r="N2" s="215" t="s">
        <v>474</v>
      </c>
      <c r="O2" s="21" t="s">
        <v>474</v>
      </c>
    </row>
    <row r="3" spans="1:15" ht="15.75" x14ac:dyDescent="0.25">
      <c r="A3" s="41">
        <v>122</v>
      </c>
      <c r="B3" s="39">
        <v>0.36388888888888898</v>
      </c>
      <c r="C3" s="33" t="s">
        <v>193</v>
      </c>
      <c r="D3" s="33" t="s">
        <v>13</v>
      </c>
      <c r="E3" s="34" t="s">
        <v>15</v>
      </c>
      <c r="F3" s="33" t="s">
        <v>27</v>
      </c>
      <c r="G3" s="26" t="s">
        <v>386</v>
      </c>
      <c r="H3" s="26" t="s">
        <v>23</v>
      </c>
      <c r="I3" s="26" t="s">
        <v>392</v>
      </c>
      <c r="J3" s="26" t="s">
        <v>393</v>
      </c>
      <c r="K3" s="102" t="s">
        <v>473</v>
      </c>
      <c r="L3" s="21"/>
      <c r="M3" s="207" t="str">
        <f t="shared" ref="M3:M22" si="0">VLOOKUP(A3,maincorescores,14)</f>
        <v>WD</v>
      </c>
      <c r="N3" s="215" t="str">
        <f t="shared" ref="N3:N22" si="1">VLOOKUP(A3,maincorescores,15)</f>
        <v>WD</v>
      </c>
      <c r="O3" s="21" t="e">
        <f t="shared" ref="O3:O22" si="2">RANK(M3,M$2:M$27)</f>
        <v>#VALUE!</v>
      </c>
    </row>
    <row r="4" spans="1:15" ht="15.75" x14ac:dyDescent="0.25">
      <c r="A4" s="41">
        <v>123</v>
      </c>
      <c r="B4" s="39">
        <v>0.36875000000000002</v>
      </c>
      <c r="C4" s="33" t="s">
        <v>193</v>
      </c>
      <c r="D4" s="33" t="s">
        <v>13</v>
      </c>
      <c r="E4" s="34" t="s">
        <v>15</v>
      </c>
      <c r="F4" s="33" t="s">
        <v>27</v>
      </c>
      <c r="G4" s="26" t="s">
        <v>398</v>
      </c>
      <c r="H4" s="26" t="s">
        <v>445</v>
      </c>
      <c r="I4" s="26" t="s">
        <v>376</v>
      </c>
      <c r="J4" s="26" t="s">
        <v>448</v>
      </c>
      <c r="K4" s="102" t="s">
        <v>449</v>
      </c>
      <c r="L4" s="21"/>
      <c r="M4" s="207">
        <f t="shared" si="0"/>
        <v>0.66304347826086951</v>
      </c>
      <c r="N4" s="215">
        <f t="shared" si="1"/>
        <v>40.5</v>
      </c>
      <c r="O4" s="21">
        <f t="shared" si="2"/>
        <v>6</v>
      </c>
    </row>
    <row r="5" spans="1:15" ht="15.75" x14ac:dyDescent="0.25">
      <c r="A5" s="41">
        <v>124</v>
      </c>
      <c r="B5" s="39">
        <v>0.37361111111111101</v>
      </c>
      <c r="C5" s="33" t="s">
        <v>193</v>
      </c>
      <c r="D5" s="33" t="s">
        <v>13</v>
      </c>
      <c r="E5" s="34" t="s">
        <v>15</v>
      </c>
      <c r="F5" s="33" t="s">
        <v>27</v>
      </c>
      <c r="G5" s="26" t="s">
        <v>457</v>
      </c>
      <c r="H5" s="26" t="s">
        <v>458</v>
      </c>
      <c r="I5" s="26" t="s">
        <v>460</v>
      </c>
      <c r="J5" s="26" t="s">
        <v>461</v>
      </c>
      <c r="K5" s="102" t="s">
        <v>462</v>
      </c>
      <c r="L5" s="21"/>
      <c r="M5" s="207">
        <f t="shared" si="0"/>
        <v>0.67826086956521736</v>
      </c>
      <c r="N5" s="215">
        <f t="shared" si="1"/>
        <v>40.5</v>
      </c>
      <c r="O5" s="21">
        <f t="shared" si="2"/>
        <v>2</v>
      </c>
    </row>
    <row r="6" spans="1:15" ht="15.75" x14ac:dyDescent="0.25">
      <c r="A6" s="41">
        <v>125</v>
      </c>
      <c r="B6" s="39">
        <v>0.37847222222222199</v>
      </c>
      <c r="C6" s="33" t="s">
        <v>193</v>
      </c>
      <c r="D6" s="42" t="s">
        <v>13</v>
      </c>
      <c r="E6" s="35" t="s">
        <v>15</v>
      </c>
      <c r="F6" s="42" t="s">
        <v>27</v>
      </c>
      <c r="G6" s="78" t="s">
        <v>256</v>
      </c>
      <c r="H6" s="78" t="s">
        <v>266</v>
      </c>
      <c r="I6" s="78" t="s">
        <v>172</v>
      </c>
      <c r="J6" s="78" t="s">
        <v>273</v>
      </c>
      <c r="K6" s="103" t="s">
        <v>274</v>
      </c>
      <c r="L6" s="21"/>
      <c r="M6" s="207">
        <f t="shared" si="0"/>
        <v>0.6</v>
      </c>
      <c r="N6" s="215">
        <f t="shared" si="1"/>
        <v>36.5</v>
      </c>
      <c r="O6" s="21">
        <f t="shared" si="2"/>
        <v>18</v>
      </c>
    </row>
    <row r="7" spans="1:15" ht="15.75" x14ac:dyDescent="0.25">
      <c r="A7" s="41">
        <v>126</v>
      </c>
      <c r="B7" s="39">
        <v>0.38333333333333303</v>
      </c>
      <c r="C7" s="33" t="s">
        <v>193</v>
      </c>
      <c r="D7" s="33" t="s">
        <v>13</v>
      </c>
      <c r="E7" s="34" t="s">
        <v>15</v>
      </c>
      <c r="F7" s="33" t="s">
        <v>27</v>
      </c>
      <c r="G7" s="26" t="s">
        <v>300</v>
      </c>
      <c r="H7" s="26" t="s">
        <v>323</v>
      </c>
      <c r="I7" s="26" t="s">
        <v>304</v>
      </c>
      <c r="J7" s="26" t="s">
        <v>305</v>
      </c>
      <c r="K7" s="102" t="s">
        <v>306</v>
      </c>
      <c r="L7" s="21"/>
      <c r="M7" s="207">
        <f t="shared" si="0"/>
        <v>0.66304347826086951</v>
      </c>
      <c r="N7" s="215">
        <f t="shared" si="1"/>
        <v>40.5</v>
      </c>
      <c r="O7" s="21">
        <f t="shared" si="2"/>
        <v>6</v>
      </c>
    </row>
    <row r="8" spans="1:15" ht="15.75" x14ac:dyDescent="0.25">
      <c r="A8" s="41">
        <v>127</v>
      </c>
      <c r="B8" s="39">
        <v>0.38819444444444401</v>
      </c>
      <c r="C8" s="33" t="s">
        <v>193</v>
      </c>
      <c r="D8" s="33" t="s">
        <v>181</v>
      </c>
      <c r="E8" s="34" t="s">
        <v>15</v>
      </c>
      <c r="F8" s="33" t="s">
        <v>46</v>
      </c>
      <c r="G8" s="26" t="s">
        <v>158</v>
      </c>
      <c r="H8" s="26" t="s">
        <v>186</v>
      </c>
      <c r="I8" s="26" t="s">
        <v>176</v>
      </c>
      <c r="J8" s="26" t="s">
        <v>177</v>
      </c>
      <c r="K8" s="102" t="s">
        <v>178</v>
      </c>
      <c r="L8" s="21"/>
      <c r="M8" s="207" t="str">
        <f t="shared" si="0"/>
        <v>WD</v>
      </c>
      <c r="N8" s="215" t="str">
        <f t="shared" si="1"/>
        <v>WD</v>
      </c>
      <c r="O8" s="21" t="e">
        <f t="shared" si="2"/>
        <v>#VALUE!</v>
      </c>
    </row>
    <row r="9" spans="1:15" ht="15.75" x14ac:dyDescent="0.25">
      <c r="A9" s="41">
        <v>128</v>
      </c>
      <c r="B9" s="39">
        <v>0.39305555555555499</v>
      </c>
      <c r="C9" s="33" t="s">
        <v>193</v>
      </c>
      <c r="D9" s="33" t="s">
        <v>13</v>
      </c>
      <c r="E9" s="34" t="s">
        <v>15</v>
      </c>
      <c r="F9" s="33" t="s">
        <v>27</v>
      </c>
      <c r="G9" s="26" t="s">
        <v>398</v>
      </c>
      <c r="H9" s="26" t="s">
        <v>23</v>
      </c>
      <c r="I9" s="98" t="s">
        <v>297</v>
      </c>
      <c r="J9" s="98" t="s">
        <v>438</v>
      </c>
      <c r="K9" s="101" t="s">
        <v>531</v>
      </c>
      <c r="L9" s="21"/>
      <c r="M9" s="207">
        <f t="shared" si="0"/>
        <v>0.63695652173913042</v>
      </c>
      <c r="N9" s="215">
        <f t="shared" si="1"/>
        <v>37.5</v>
      </c>
      <c r="O9" s="21">
        <f t="shared" si="2"/>
        <v>14</v>
      </c>
    </row>
    <row r="10" spans="1:15" ht="15.75" x14ac:dyDescent="0.25">
      <c r="A10" s="41">
        <v>129</v>
      </c>
      <c r="B10" s="39">
        <v>0.39791666666666597</v>
      </c>
      <c r="C10" s="33" t="s">
        <v>193</v>
      </c>
      <c r="D10" s="33" t="s">
        <v>13</v>
      </c>
      <c r="E10" s="34" t="s">
        <v>15</v>
      </c>
      <c r="F10" s="33" t="s">
        <v>27</v>
      </c>
      <c r="G10" s="26" t="s">
        <v>300</v>
      </c>
      <c r="H10" s="26" t="s">
        <v>324</v>
      </c>
      <c r="I10" s="26" t="s">
        <v>321</v>
      </c>
      <c r="J10" s="26" t="s">
        <v>40</v>
      </c>
      <c r="K10" s="102" t="s">
        <v>322</v>
      </c>
      <c r="L10" s="21"/>
      <c r="M10" s="207">
        <f t="shared" si="0"/>
        <v>0.64347826086956517</v>
      </c>
      <c r="N10" s="215">
        <f t="shared" si="1"/>
        <v>39.5</v>
      </c>
      <c r="O10" s="21">
        <f t="shared" si="2"/>
        <v>13</v>
      </c>
    </row>
    <row r="11" spans="1:15" ht="15.75" x14ac:dyDescent="0.25">
      <c r="A11" s="41">
        <v>130</v>
      </c>
      <c r="B11" s="39">
        <v>0.40277777777777801</v>
      </c>
      <c r="C11" s="33" t="s">
        <v>193</v>
      </c>
      <c r="D11" s="40" t="s">
        <v>13</v>
      </c>
      <c r="E11" s="34" t="s">
        <v>15</v>
      </c>
      <c r="F11" s="40" t="s">
        <v>46</v>
      </c>
      <c r="G11" s="26" t="s">
        <v>326</v>
      </c>
      <c r="H11" s="26" t="s">
        <v>327</v>
      </c>
      <c r="I11" s="26" t="s">
        <v>338</v>
      </c>
      <c r="J11" s="26" t="s">
        <v>339</v>
      </c>
      <c r="K11" s="102" t="s">
        <v>340</v>
      </c>
      <c r="L11" s="21"/>
      <c r="M11" s="207">
        <f t="shared" si="0"/>
        <v>0.65869565217391302</v>
      </c>
      <c r="N11" s="215">
        <f t="shared" si="1"/>
        <v>40.5</v>
      </c>
      <c r="O11" s="21">
        <f t="shared" si="2"/>
        <v>9</v>
      </c>
    </row>
    <row r="12" spans="1:15" ht="15.75" x14ac:dyDescent="0.25">
      <c r="A12" s="41">
        <v>131</v>
      </c>
      <c r="B12" s="39">
        <v>0.40763888888888899</v>
      </c>
      <c r="C12" s="33" t="s">
        <v>193</v>
      </c>
      <c r="D12" s="33" t="s">
        <v>13</v>
      </c>
      <c r="E12" s="34" t="s">
        <v>15</v>
      </c>
      <c r="F12" s="33" t="s">
        <v>27</v>
      </c>
      <c r="G12" s="26" t="s">
        <v>399</v>
      </c>
      <c r="H12" s="26" t="s">
        <v>405</v>
      </c>
      <c r="I12" s="26" t="s">
        <v>328</v>
      </c>
      <c r="J12" s="26" t="s">
        <v>408</v>
      </c>
      <c r="K12" s="102" t="s">
        <v>409</v>
      </c>
      <c r="L12" s="20"/>
      <c r="M12" s="207">
        <f t="shared" si="0"/>
        <v>0.62826086956521743</v>
      </c>
      <c r="N12" s="215">
        <f t="shared" si="1"/>
        <v>38</v>
      </c>
      <c r="O12" s="21">
        <f t="shared" si="2"/>
        <v>16</v>
      </c>
    </row>
    <row r="13" spans="1:15" ht="15.75" x14ac:dyDescent="0.25">
      <c r="A13" s="41">
        <v>132</v>
      </c>
      <c r="B13" s="39">
        <v>0.41249999999999998</v>
      </c>
      <c r="C13" s="41" t="s">
        <v>193</v>
      </c>
      <c r="D13" s="42" t="s">
        <v>13</v>
      </c>
      <c r="E13" s="35" t="s">
        <v>15</v>
      </c>
      <c r="F13" s="42" t="s">
        <v>27</v>
      </c>
      <c r="G13" s="78" t="s">
        <v>256</v>
      </c>
      <c r="H13" s="78" t="s">
        <v>90</v>
      </c>
      <c r="I13" s="78" t="s">
        <v>257</v>
      </c>
      <c r="J13" s="78" t="s">
        <v>258</v>
      </c>
      <c r="K13" s="103" t="s">
        <v>492</v>
      </c>
      <c r="L13" s="21"/>
      <c r="M13" s="207">
        <f t="shared" si="0"/>
        <v>0.64782608695652177</v>
      </c>
      <c r="N13" s="215">
        <f t="shared" si="1"/>
        <v>39</v>
      </c>
      <c r="O13" s="21">
        <f t="shared" si="2"/>
        <v>11</v>
      </c>
    </row>
    <row r="14" spans="1:15" ht="15.75" x14ac:dyDescent="0.25">
      <c r="A14" s="41">
        <v>135</v>
      </c>
      <c r="B14" s="39">
        <v>0.42708333333333298</v>
      </c>
      <c r="C14" s="33" t="s">
        <v>193</v>
      </c>
      <c r="D14" s="33" t="s">
        <v>13</v>
      </c>
      <c r="E14" s="34" t="s">
        <v>15</v>
      </c>
      <c r="F14" s="33" t="s">
        <v>27</v>
      </c>
      <c r="G14" s="26" t="s">
        <v>207</v>
      </c>
      <c r="H14" s="26" t="s">
        <v>246</v>
      </c>
      <c r="I14" s="26" t="s">
        <v>107</v>
      </c>
      <c r="J14" s="26" t="s">
        <v>221</v>
      </c>
      <c r="K14" s="102" t="s">
        <v>222</v>
      </c>
      <c r="L14" s="21"/>
      <c r="M14" s="207">
        <f t="shared" si="0"/>
        <v>0.65869565217391302</v>
      </c>
      <c r="N14" s="215">
        <f t="shared" si="1"/>
        <v>39</v>
      </c>
      <c r="O14" s="21">
        <f t="shared" si="2"/>
        <v>9</v>
      </c>
    </row>
    <row r="15" spans="1:15" ht="15.75" x14ac:dyDescent="0.25">
      <c r="A15" s="41">
        <v>136</v>
      </c>
      <c r="B15" s="39">
        <v>0.43194444444444402</v>
      </c>
      <c r="C15" s="33" t="s">
        <v>193</v>
      </c>
      <c r="D15" s="33" t="s">
        <v>13</v>
      </c>
      <c r="E15" s="34" t="s">
        <v>15</v>
      </c>
      <c r="F15" s="33" t="s">
        <v>46</v>
      </c>
      <c r="G15" s="77" t="s">
        <v>130</v>
      </c>
      <c r="H15" s="77" t="s">
        <v>150</v>
      </c>
      <c r="I15" s="77" t="s">
        <v>134</v>
      </c>
      <c r="J15" s="77" t="s">
        <v>135</v>
      </c>
      <c r="K15" s="104" t="s">
        <v>151</v>
      </c>
      <c r="L15" s="77">
        <v>21972</v>
      </c>
      <c r="M15" s="207">
        <f t="shared" si="0"/>
        <v>0.64565217391304353</v>
      </c>
      <c r="N15" s="215">
        <f t="shared" si="1"/>
        <v>39</v>
      </c>
      <c r="O15" s="21">
        <f t="shared" si="2"/>
        <v>12</v>
      </c>
    </row>
    <row r="16" spans="1:15" ht="15.75" x14ac:dyDescent="0.25">
      <c r="A16" s="41">
        <v>137</v>
      </c>
      <c r="B16" s="39">
        <v>0.44652777777777702</v>
      </c>
      <c r="C16" s="33" t="s">
        <v>193</v>
      </c>
      <c r="D16" s="40" t="s">
        <v>13</v>
      </c>
      <c r="E16" s="34" t="s">
        <v>15</v>
      </c>
      <c r="F16" s="40" t="s">
        <v>46</v>
      </c>
      <c r="G16" s="77" t="s">
        <v>130</v>
      </c>
      <c r="H16" s="77" t="s">
        <v>143</v>
      </c>
      <c r="I16" s="77" t="s">
        <v>140</v>
      </c>
      <c r="J16" s="77" t="s">
        <v>141</v>
      </c>
      <c r="K16" s="104" t="s">
        <v>142</v>
      </c>
      <c r="L16" s="21"/>
      <c r="M16" s="207">
        <f t="shared" si="0"/>
        <v>0.7</v>
      </c>
      <c r="N16" s="215">
        <f t="shared" si="1"/>
        <v>42</v>
      </c>
      <c r="O16" s="21">
        <f t="shared" si="2"/>
        <v>1</v>
      </c>
    </row>
    <row r="17" spans="1:15" ht="15.75" x14ac:dyDescent="0.25">
      <c r="A17" s="41">
        <v>138</v>
      </c>
      <c r="B17" s="39">
        <v>0.45138888888888901</v>
      </c>
      <c r="C17" s="33" t="s">
        <v>193</v>
      </c>
      <c r="D17" s="25" t="s">
        <v>13</v>
      </c>
      <c r="E17" s="24" t="s">
        <v>15</v>
      </c>
      <c r="F17" s="25" t="s">
        <v>46</v>
      </c>
      <c r="G17" s="24" t="s">
        <v>255</v>
      </c>
      <c r="H17" s="24" t="s">
        <v>60</v>
      </c>
      <c r="I17" s="24" t="s">
        <v>54</v>
      </c>
      <c r="J17" s="24" t="s">
        <v>55</v>
      </c>
      <c r="K17" s="105" t="s">
        <v>56</v>
      </c>
      <c r="L17" s="21"/>
      <c r="M17" s="207">
        <f t="shared" si="0"/>
        <v>0.60434782608695647</v>
      </c>
      <c r="N17" s="215">
        <f t="shared" si="1"/>
        <v>36</v>
      </c>
      <c r="O17" s="21">
        <f t="shared" si="2"/>
        <v>17</v>
      </c>
    </row>
    <row r="18" spans="1:15" ht="15.75" x14ac:dyDescent="0.25">
      <c r="A18" s="41">
        <v>139</v>
      </c>
      <c r="B18" s="39">
        <v>0.45624999999999999</v>
      </c>
      <c r="C18" s="33" t="s">
        <v>193</v>
      </c>
      <c r="D18" s="33" t="s">
        <v>13</v>
      </c>
      <c r="E18" s="34" t="s">
        <v>15</v>
      </c>
      <c r="F18" s="33" t="s">
        <v>27</v>
      </c>
      <c r="G18" s="26" t="s">
        <v>293</v>
      </c>
      <c r="H18" s="26" t="s">
        <v>23</v>
      </c>
      <c r="I18" s="26" t="s">
        <v>297</v>
      </c>
      <c r="J18" s="26" t="s">
        <v>298</v>
      </c>
      <c r="K18" s="102" t="s">
        <v>299</v>
      </c>
      <c r="L18" s="21"/>
      <c r="M18" s="207">
        <f t="shared" si="0"/>
        <v>0.67173913043478262</v>
      </c>
      <c r="N18" s="215">
        <f t="shared" si="1"/>
        <v>40.5</v>
      </c>
      <c r="O18" s="21">
        <f t="shared" si="2"/>
        <v>4</v>
      </c>
    </row>
    <row r="19" spans="1:15" ht="15.75" x14ac:dyDescent="0.25">
      <c r="A19" s="41">
        <v>140</v>
      </c>
      <c r="B19" s="39">
        <v>0.46111111111111103</v>
      </c>
      <c r="C19" s="33" t="s">
        <v>193</v>
      </c>
      <c r="D19" s="33" t="s">
        <v>13</v>
      </c>
      <c r="E19" s="34" t="s">
        <v>15</v>
      </c>
      <c r="F19" s="33" t="s">
        <v>46</v>
      </c>
      <c r="G19" s="26" t="s">
        <v>326</v>
      </c>
      <c r="H19" s="26" t="s">
        <v>341</v>
      </c>
      <c r="I19" s="26" t="s">
        <v>342</v>
      </c>
      <c r="J19" s="26" t="s">
        <v>343</v>
      </c>
      <c r="K19" s="102" t="s">
        <v>344</v>
      </c>
      <c r="L19" s="21"/>
      <c r="M19" s="207">
        <f t="shared" si="0"/>
        <v>0.63695652173913042</v>
      </c>
      <c r="N19" s="215">
        <f t="shared" si="1"/>
        <v>38</v>
      </c>
      <c r="O19" s="21">
        <f t="shared" si="2"/>
        <v>14</v>
      </c>
    </row>
    <row r="20" spans="1:15" ht="15.75" x14ac:dyDescent="0.25">
      <c r="A20" s="41">
        <v>141</v>
      </c>
      <c r="B20" s="39">
        <v>0.46597222222222201</v>
      </c>
      <c r="C20" s="33" t="s">
        <v>193</v>
      </c>
      <c r="D20" s="33" t="s">
        <v>13</v>
      </c>
      <c r="E20" s="34" t="s">
        <v>15</v>
      </c>
      <c r="F20" s="33" t="s">
        <v>27</v>
      </c>
      <c r="G20" s="26" t="s">
        <v>77</v>
      </c>
      <c r="H20" s="26" t="s">
        <v>101</v>
      </c>
      <c r="I20" s="26" t="s">
        <v>98</v>
      </c>
      <c r="J20" s="26" t="s">
        <v>99</v>
      </c>
      <c r="K20" s="102" t="s">
        <v>100</v>
      </c>
      <c r="L20" s="21"/>
      <c r="M20" s="207">
        <f t="shared" si="0"/>
        <v>0.66086956521739126</v>
      </c>
      <c r="N20" s="215">
        <f t="shared" si="1"/>
        <v>40.5</v>
      </c>
      <c r="O20" s="21">
        <f t="shared" si="2"/>
        <v>8</v>
      </c>
    </row>
    <row r="21" spans="1:15" ht="15.75" x14ac:dyDescent="0.25">
      <c r="A21" s="41">
        <v>524</v>
      </c>
      <c r="B21" s="39">
        <v>0.44166666666666599</v>
      </c>
      <c r="C21" s="33" t="s">
        <v>193</v>
      </c>
      <c r="D21" s="33" t="s">
        <v>13</v>
      </c>
      <c r="E21" s="34" t="s">
        <v>15</v>
      </c>
      <c r="F21" s="33" t="s">
        <v>27</v>
      </c>
      <c r="G21" s="26" t="s">
        <v>77</v>
      </c>
      <c r="H21" s="26" t="s">
        <v>90</v>
      </c>
      <c r="I21" s="26" t="s">
        <v>107</v>
      </c>
      <c r="J21" s="26" t="s">
        <v>108</v>
      </c>
      <c r="K21" s="102" t="s">
        <v>109</v>
      </c>
      <c r="L21" s="21"/>
      <c r="M21" s="207">
        <f t="shared" si="0"/>
        <v>0.67608695652173911</v>
      </c>
      <c r="N21" s="215">
        <f t="shared" si="1"/>
        <v>40.5</v>
      </c>
      <c r="O21" s="21">
        <f t="shared" si="2"/>
        <v>3</v>
      </c>
    </row>
    <row r="22" spans="1:15" ht="15.75" x14ac:dyDescent="0.25">
      <c r="A22" s="41">
        <v>525</v>
      </c>
      <c r="B22" s="39">
        <v>0.436805555555555</v>
      </c>
      <c r="C22" s="33" t="s">
        <v>193</v>
      </c>
      <c r="D22" s="33" t="s">
        <v>13</v>
      </c>
      <c r="E22" s="34" t="s">
        <v>15</v>
      </c>
      <c r="F22" s="33" t="s">
        <v>27</v>
      </c>
      <c r="G22" s="26" t="s">
        <v>207</v>
      </c>
      <c r="H22" s="26" t="s">
        <v>242</v>
      </c>
      <c r="I22" s="26" t="s">
        <v>228</v>
      </c>
      <c r="J22" s="26" t="s">
        <v>229</v>
      </c>
      <c r="K22" s="102" t="s">
        <v>230</v>
      </c>
      <c r="L22" s="20"/>
      <c r="M22" s="207">
        <f t="shared" si="0"/>
        <v>0.66521739130434787</v>
      </c>
      <c r="N22" s="215">
        <f t="shared" si="1"/>
        <v>40.5</v>
      </c>
      <c r="O22" s="21">
        <f t="shared" si="2"/>
        <v>5</v>
      </c>
    </row>
    <row r="24" spans="1:15" ht="15.75" x14ac:dyDescent="0.25">
      <c r="G24" s="115" t="s">
        <v>535</v>
      </c>
    </row>
    <row r="25" spans="1:15" x14ac:dyDescent="0.25">
      <c r="N25" s="216" t="e">
        <f>+B2G24C1:N25B1:N25A1:N25</f>
        <v>#NAME?</v>
      </c>
    </row>
  </sheetData>
  <sortState ref="A2:O22">
    <sortCondition ref="A2:A22"/>
  </sortState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"/>
  <sheetViews>
    <sheetView zoomScale="90" zoomScaleNormal="90" workbookViewId="0">
      <selection sqref="A1:O4"/>
    </sheetView>
  </sheetViews>
  <sheetFormatPr defaultRowHeight="15" x14ac:dyDescent="0.25"/>
  <cols>
    <col min="1" max="1" width="8.85546875" style="14"/>
    <col min="5" max="5" width="11.28515625" bestFit="1" customWidth="1"/>
    <col min="7" max="7" width="11.28515625" bestFit="1" customWidth="1"/>
    <col min="8" max="8" width="28.85546875" customWidth="1"/>
    <col min="9" max="9" width="25.42578125" customWidth="1"/>
    <col min="10" max="10" width="37.5703125" customWidth="1"/>
    <col min="11" max="11" width="28.42578125" bestFit="1" customWidth="1"/>
    <col min="12" max="12" width="12.85546875" style="109" bestFit="1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2" t="s">
        <v>206</v>
      </c>
      <c r="D1" s="83" t="s">
        <v>0</v>
      </c>
      <c r="E1" s="85" t="s">
        <v>1</v>
      </c>
      <c r="F1" s="84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100" t="s">
        <v>7</v>
      </c>
      <c r="L1" s="9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96">
        <v>120</v>
      </c>
      <c r="B2" s="97">
        <v>0.35416666666666669</v>
      </c>
      <c r="C2" s="91" t="s">
        <v>193</v>
      </c>
      <c r="D2" s="91" t="s">
        <v>13</v>
      </c>
      <c r="E2" s="92" t="s">
        <v>15</v>
      </c>
      <c r="F2" s="91" t="s">
        <v>21</v>
      </c>
      <c r="G2" s="98" t="s">
        <v>399</v>
      </c>
      <c r="H2" s="98" t="s">
        <v>405</v>
      </c>
      <c r="I2" s="98" t="s">
        <v>421</v>
      </c>
      <c r="J2" s="98" t="s">
        <v>422</v>
      </c>
      <c r="K2" s="101" t="s">
        <v>423</v>
      </c>
      <c r="L2" s="21"/>
      <c r="M2" s="207">
        <f>VLOOKUP(A2,maincorescores,14)</f>
        <v>0.66521739130434787</v>
      </c>
      <c r="N2" s="215">
        <f>VLOOKUP(A2,maincorescores,15)</f>
        <v>40.5</v>
      </c>
      <c r="O2" s="21">
        <f>RANK(M2,M$2:M$25)</f>
        <v>2</v>
      </c>
    </row>
    <row r="3" spans="1:15" ht="15.75" x14ac:dyDescent="0.25">
      <c r="A3" s="41">
        <v>142</v>
      </c>
      <c r="B3" s="39">
        <v>0.49513888888889102</v>
      </c>
      <c r="C3" s="43" t="s">
        <v>193</v>
      </c>
      <c r="D3" s="33" t="s">
        <v>13</v>
      </c>
      <c r="E3" s="34" t="s">
        <v>16</v>
      </c>
      <c r="F3" s="33" t="s">
        <v>21</v>
      </c>
      <c r="G3" s="26" t="s">
        <v>399</v>
      </c>
      <c r="H3" s="26" t="s">
        <v>405</v>
      </c>
      <c r="I3" s="26" t="s">
        <v>424</v>
      </c>
      <c r="J3" s="26" t="s">
        <v>425</v>
      </c>
      <c r="K3" s="102" t="s">
        <v>426</v>
      </c>
      <c r="L3" s="21"/>
      <c r="M3" s="207">
        <f>VLOOKUP(A3,maincorescores,14)</f>
        <v>0.68076923076923079</v>
      </c>
      <c r="N3" s="215">
        <f>VLOOKUP(A3,maincorescores,15)</f>
        <v>54</v>
      </c>
      <c r="O3" s="21">
        <f>RANK(M3,M$2:M$25)</f>
        <v>1</v>
      </c>
    </row>
    <row r="4" spans="1:15" ht="15.75" x14ac:dyDescent="0.25">
      <c r="A4" s="41">
        <v>143</v>
      </c>
      <c r="B4" s="81">
        <v>0.500000000000003</v>
      </c>
      <c r="C4" s="33" t="s">
        <v>193</v>
      </c>
      <c r="D4" s="33" t="s">
        <v>13</v>
      </c>
      <c r="E4" s="34" t="s">
        <v>16</v>
      </c>
      <c r="F4" s="33" t="s">
        <v>21</v>
      </c>
      <c r="G4" s="26" t="s">
        <v>399</v>
      </c>
      <c r="H4" s="26" t="s">
        <v>23</v>
      </c>
      <c r="I4" s="26" t="s">
        <v>418</v>
      </c>
      <c r="J4" s="26" t="s">
        <v>419</v>
      </c>
      <c r="K4" s="102" t="s">
        <v>420</v>
      </c>
      <c r="L4" s="21"/>
      <c r="M4" s="207">
        <f>VLOOKUP(A4,maincorescores,14)</f>
        <v>0.65192307692307694</v>
      </c>
      <c r="N4" s="215">
        <f>VLOOKUP(A4,maincorescores,15)</f>
        <v>52</v>
      </c>
      <c r="O4" s="21">
        <f>RANK(M4,M$2:M$25)</f>
        <v>3</v>
      </c>
    </row>
  </sheetData>
  <sortState ref="A2:O4">
    <sortCondition ref="A2:A4"/>
  </sortState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22"/>
  <sheetViews>
    <sheetView zoomScale="90" zoomScaleNormal="90" workbookViewId="0">
      <selection activeCell="O22" sqref="A1:O22"/>
    </sheetView>
  </sheetViews>
  <sheetFormatPr defaultColWidth="8.85546875" defaultRowHeight="15" x14ac:dyDescent="0.25"/>
  <cols>
    <col min="1" max="1" width="8.85546875" style="124"/>
    <col min="2" max="4" width="8.85546875" style="109"/>
    <col min="5" max="5" width="11.28515625" style="109" bestFit="1" customWidth="1"/>
    <col min="6" max="6" width="8.85546875" style="109"/>
    <col min="7" max="7" width="34.28515625" style="109" bestFit="1" customWidth="1"/>
    <col min="8" max="8" width="24.28515625" style="109" bestFit="1" customWidth="1"/>
    <col min="9" max="9" width="13.140625" style="109" bestFit="1" customWidth="1"/>
    <col min="10" max="10" width="13" style="109" bestFit="1" customWidth="1"/>
    <col min="11" max="11" width="26.5703125" style="109" bestFit="1" customWidth="1"/>
    <col min="12" max="12" width="12.85546875" style="109" bestFit="1" customWidth="1"/>
    <col min="13" max="13" width="8.85546875" style="109"/>
    <col min="14" max="14" width="8.85546875" style="216"/>
    <col min="15" max="15" width="10" style="109" bestFit="1" customWidth="1"/>
    <col min="16" max="16384" width="8.85546875" style="109"/>
  </cols>
  <sheetData>
    <row r="1" spans="1:15" s="111" customFormat="1" ht="31.5" x14ac:dyDescent="0.25">
      <c r="A1" s="83" t="s">
        <v>204</v>
      </c>
      <c r="B1" s="82" t="s">
        <v>205</v>
      </c>
      <c r="C1" s="82" t="s">
        <v>206</v>
      </c>
      <c r="D1" s="83" t="s">
        <v>0</v>
      </c>
      <c r="E1" s="85" t="s">
        <v>1</v>
      </c>
      <c r="F1" s="84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9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142</v>
      </c>
      <c r="B2" s="39">
        <v>0.49513888888889102</v>
      </c>
      <c r="C2" s="43" t="s">
        <v>193</v>
      </c>
      <c r="D2" s="33" t="s">
        <v>13</v>
      </c>
      <c r="E2" s="34" t="s">
        <v>16</v>
      </c>
      <c r="F2" s="33" t="s">
        <v>21</v>
      </c>
      <c r="G2" s="26" t="s">
        <v>399</v>
      </c>
      <c r="H2" s="26" t="s">
        <v>405</v>
      </c>
      <c r="I2" s="26" t="s">
        <v>424</v>
      </c>
      <c r="J2" s="26" t="s">
        <v>425</v>
      </c>
      <c r="K2" s="26" t="s">
        <v>426</v>
      </c>
      <c r="L2" s="21"/>
      <c r="M2" s="207">
        <f t="shared" ref="M2:M22" si="0">VLOOKUP(A2,maincorescores,14)</f>
        <v>0.68076923076923079</v>
      </c>
      <c r="N2" s="215">
        <f t="shared" ref="N2:N22" si="1">VLOOKUP(A2,maincorescores,15)</f>
        <v>54</v>
      </c>
      <c r="O2" s="21">
        <f t="shared" ref="O2:O22" si="2">RANK(M2,M$2:M$27)</f>
        <v>2</v>
      </c>
    </row>
    <row r="3" spans="1:15" ht="15.75" x14ac:dyDescent="0.25">
      <c r="A3" s="41">
        <v>143</v>
      </c>
      <c r="B3" s="81">
        <v>0.500000000000003</v>
      </c>
      <c r="C3" s="33" t="s">
        <v>193</v>
      </c>
      <c r="D3" s="33" t="s">
        <v>13</v>
      </c>
      <c r="E3" s="34" t="s">
        <v>16</v>
      </c>
      <c r="F3" s="33" t="s">
        <v>21</v>
      </c>
      <c r="G3" s="26" t="s">
        <v>399</v>
      </c>
      <c r="H3" s="26" t="s">
        <v>23</v>
      </c>
      <c r="I3" s="26" t="s">
        <v>418</v>
      </c>
      <c r="J3" s="26" t="s">
        <v>419</v>
      </c>
      <c r="K3" s="26" t="s">
        <v>420</v>
      </c>
      <c r="L3" s="21"/>
      <c r="M3" s="207">
        <f t="shared" si="0"/>
        <v>0.65192307692307694</v>
      </c>
      <c r="N3" s="215">
        <f t="shared" si="1"/>
        <v>52</v>
      </c>
      <c r="O3" s="21">
        <f t="shared" si="2"/>
        <v>11</v>
      </c>
    </row>
    <row r="4" spans="1:15" ht="15.75" x14ac:dyDescent="0.25">
      <c r="A4" s="41">
        <v>144</v>
      </c>
      <c r="B4" s="39">
        <v>0.50486111111111498</v>
      </c>
      <c r="C4" s="33" t="s">
        <v>193</v>
      </c>
      <c r="D4" s="42" t="s">
        <v>13</v>
      </c>
      <c r="E4" s="35" t="s">
        <v>16</v>
      </c>
      <c r="F4" s="42" t="s">
        <v>27</v>
      </c>
      <c r="G4" s="26" t="s">
        <v>398</v>
      </c>
      <c r="H4" s="26" t="s">
        <v>445</v>
      </c>
      <c r="I4" s="26" t="s">
        <v>442</v>
      </c>
      <c r="J4" s="26" t="s">
        <v>443</v>
      </c>
      <c r="K4" s="26" t="s">
        <v>444</v>
      </c>
      <c r="L4" s="21"/>
      <c r="M4" s="207">
        <f t="shared" si="0"/>
        <v>0.60384615384615381</v>
      </c>
      <c r="N4" s="215">
        <f t="shared" si="1"/>
        <v>49</v>
      </c>
      <c r="O4" s="21">
        <f t="shared" si="2"/>
        <v>17</v>
      </c>
    </row>
    <row r="5" spans="1:15" ht="15.75" x14ac:dyDescent="0.25">
      <c r="A5" s="41">
        <v>145</v>
      </c>
      <c r="B5" s="39">
        <v>0.50972222222222696</v>
      </c>
      <c r="C5" s="33" t="s">
        <v>193</v>
      </c>
      <c r="D5" s="33" t="s">
        <v>13</v>
      </c>
      <c r="E5" s="34" t="s">
        <v>16</v>
      </c>
      <c r="F5" s="33" t="s">
        <v>27</v>
      </c>
      <c r="G5" s="26" t="s">
        <v>207</v>
      </c>
      <c r="H5" s="26" t="s">
        <v>242</v>
      </c>
      <c r="I5" s="26" t="s">
        <v>243</v>
      </c>
      <c r="J5" s="26" t="s">
        <v>244</v>
      </c>
      <c r="K5" s="26" t="s">
        <v>245</v>
      </c>
      <c r="L5" s="21"/>
      <c r="M5" s="207">
        <f t="shared" si="0"/>
        <v>0.72115384615384615</v>
      </c>
      <c r="N5" s="215">
        <f t="shared" si="1"/>
        <v>58</v>
      </c>
      <c r="O5" s="21">
        <f t="shared" si="2"/>
        <v>1</v>
      </c>
    </row>
    <row r="6" spans="1:15" ht="15.75" x14ac:dyDescent="0.25">
      <c r="A6" s="41">
        <v>146</v>
      </c>
      <c r="B6" s="39">
        <v>0.51458333333333905</v>
      </c>
      <c r="C6" s="33" t="s">
        <v>193</v>
      </c>
      <c r="D6" s="33" t="s">
        <v>13</v>
      </c>
      <c r="E6" s="34" t="s">
        <v>16</v>
      </c>
      <c r="F6" s="33" t="s">
        <v>46</v>
      </c>
      <c r="G6" s="26" t="s">
        <v>326</v>
      </c>
      <c r="H6" s="26" t="s">
        <v>327</v>
      </c>
      <c r="I6" s="26" t="s">
        <v>334</v>
      </c>
      <c r="J6" s="26" t="s">
        <v>335</v>
      </c>
      <c r="K6" s="26" t="s">
        <v>336</v>
      </c>
      <c r="L6" s="21"/>
      <c r="M6" s="207">
        <f t="shared" si="0"/>
        <v>0.66153846153846152</v>
      </c>
      <c r="N6" s="215">
        <f t="shared" si="1"/>
        <v>53</v>
      </c>
      <c r="O6" s="21">
        <f t="shared" si="2"/>
        <v>9</v>
      </c>
    </row>
    <row r="7" spans="1:15" ht="15.75" x14ac:dyDescent="0.25">
      <c r="A7" s="41">
        <v>147</v>
      </c>
      <c r="B7" s="39">
        <v>0.51944444444445104</v>
      </c>
      <c r="C7" s="33" t="s">
        <v>193</v>
      </c>
      <c r="D7" s="33" t="s">
        <v>181</v>
      </c>
      <c r="E7" s="34" t="s">
        <v>16</v>
      </c>
      <c r="F7" s="33" t="s">
        <v>46</v>
      </c>
      <c r="G7" s="26" t="s">
        <v>158</v>
      </c>
      <c r="H7" s="26" t="s">
        <v>182</v>
      </c>
      <c r="I7" s="26" t="s">
        <v>166</v>
      </c>
      <c r="J7" s="26" t="s">
        <v>167</v>
      </c>
      <c r="K7" s="26" t="s">
        <v>168</v>
      </c>
      <c r="L7" s="21"/>
      <c r="M7" s="207" t="str">
        <f t="shared" si="0"/>
        <v>WD</v>
      </c>
      <c r="N7" s="215" t="str">
        <f t="shared" si="1"/>
        <v>WD</v>
      </c>
      <c r="O7" s="21" t="e">
        <f t="shared" si="2"/>
        <v>#VALUE!</v>
      </c>
    </row>
    <row r="8" spans="1:15" ht="15.75" x14ac:dyDescent="0.25">
      <c r="A8" s="41">
        <v>148</v>
      </c>
      <c r="B8" s="39">
        <v>0.52430555555556302</v>
      </c>
      <c r="C8" s="33" t="s">
        <v>193</v>
      </c>
      <c r="D8" s="33" t="s">
        <v>13</v>
      </c>
      <c r="E8" s="34" t="s">
        <v>16</v>
      </c>
      <c r="F8" s="33" t="s">
        <v>27</v>
      </c>
      <c r="G8" s="78" t="s">
        <v>256</v>
      </c>
      <c r="H8" s="78" t="s">
        <v>266</v>
      </c>
      <c r="I8" s="78" t="s">
        <v>82</v>
      </c>
      <c r="J8" s="78" t="s">
        <v>25</v>
      </c>
      <c r="K8" s="78" t="s">
        <v>265</v>
      </c>
      <c r="L8" s="21"/>
      <c r="M8" s="207">
        <f t="shared" si="0"/>
        <v>0.66346153846153844</v>
      </c>
      <c r="N8" s="215">
        <f t="shared" si="1"/>
        <v>54</v>
      </c>
      <c r="O8" s="21">
        <f t="shared" si="2"/>
        <v>8</v>
      </c>
    </row>
    <row r="9" spans="1:15" ht="15.75" x14ac:dyDescent="0.25">
      <c r="A9" s="41">
        <v>149</v>
      </c>
      <c r="B9" s="39">
        <v>0.529166666666675</v>
      </c>
      <c r="C9" s="33" t="s">
        <v>193</v>
      </c>
      <c r="D9" s="33" t="s">
        <v>13</v>
      </c>
      <c r="E9" s="34" t="s">
        <v>16</v>
      </c>
      <c r="F9" s="33" t="s">
        <v>27</v>
      </c>
      <c r="G9" s="26" t="s">
        <v>300</v>
      </c>
      <c r="H9" s="26" t="s">
        <v>324</v>
      </c>
      <c r="I9" s="80" t="s">
        <v>325</v>
      </c>
      <c r="J9" s="80" t="s">
        <v>319</v>
      </c>
      <c r="K9" s="26" t="s">
        <v>320</v>
      </c>
      <c r="L9" s="21"/>
      <c r="M9" s="207">
        <f t="shared" si="0"/>
        <v>0.6365384615384615</v>
      </c>
      <c r="N9" s="215">
        <f t="shared" si="1"/>
        <v>52</v>
      </c>
      <c r="O9" s="21">
        <f t="shared" si="2"/>
        <v>14</v>
      </c>
    </row>
    <row r="10" spans="1:15" ht="15.75" x14ac:dyDescent="0.25">
      <c r="A10" s="41">
        <v>150</v>
      </c>
      <c r="B10" s="39">
        <v>0.53402777777778698</v>
      </c>
      <c r="C10" s="33" t="s">
        <v>193</v>
      </c>
      <c r="D10" s="40" t="s">
        <v>13</v>
      </c>
      <c r="E10" s="37" t="s">
        <v>16</v>
      </c>
      <c r="F10" s="40" t="s">
        <v>46</v>
      </c>
      <c r="G10" s="77" t="s">
        <v>130</v>
      </c>
      <c r="H10" s="77" t="s">
        <v>143</v>
      </c>
      <c r="I10" s="77" t="s">
        <v>144</v>
      </c>
      <c r="J10" s="77" t="s">
        <v>145</v>
      </c>
      <c r="K10" s="77" t="s">
        <v>146</v>
      </c>
      <c r="L10" s="21"/>
      <c r="M10" s="207">
        <f t="shared" si="0"/>
        <v>0.64423076923076927</v>
      </c>
      <c r="N10" s="215">
        <f t="shared" si="1"/>
        <v>52</v>
      </c>
      <c r="O10" s="21">
        <f t="shared" si="2"/>
        <v>13</v>
      </c>
    </row>
    <row r="11" spans="1:15" ht="15.75" x14ac:dyDescent="0.25">
      <c r="A11" s="41">
        <v>151</v>
      </c>
      <c r="B11" s="39">
        <v>0.53888888888889896</v>
      </c>
      <c r="C11" s="33" t="s">
        <v>193</v>
      </c>
      <c r="D11" s="33" t="s">
        <v>13</v>
      </c>
      <c r="E11" s="34" t="s">
        <v>16</v>
      </c>
      <c r="F11" s="33" t="s">
        <v>27</v>
      </c>
      <c r="G11" s="26" t="s">
        <v>77</v>
      </c>
      <c r="H11" s="26" t="s">
        <v>101</v>
      </c>
      <c r="I11" s="26" t="s">
        <v>107</v>
      </c>
      <c r="J11" s="26" t="s">
        <v>482</v>
      </c>
      <c r="K11" s="26" t="s">
        <v>483</v>
      </c>
      <c r="L11" s="21"/>
      <c r="M11" s="207">
        <f t="shared" si="0"/>
        <v>0.66923076923076918</v>
      </c>
      <c r="N11" s="215">
        <f t="shared" si="1"/>
        <v>54</v>
      </c>
      <c r="O11" s="21">
        <f t="shared" si="2"/>
        <v>6</v>
      </c>
    </row>
    <row r="12" spans="1:15" ht="15.75" x14ac:dyDescent="0.25">
      <c r="A12" s="41">
        <v>152</v>
      </c>
      <c r="B12" s="39">
        <v>0.55347222222223502</v>
      </c>
      <c r="C12" s="33" t="s">
        <v>193</v>
      </c>
      <c r="D12" s="33" t="s">
        <v>13</v>
      </c>
      <c r="E12" s="34" t="s">
        <v>16</v>
      </c>
      <c r="F12" s="33" t="s">
        <v>27</v>
      </c>
      <c r="G12" s="26" t="s">
        <v>399</v>
      </c>
      <c r="H12" s="26" t="s">
        <v>405</v>
      </c>
      <c r="I12" s="26" t="s">
        <v>134</v>
      </c>
      <c r="J12" s="26" t="s">
        <v>406</v>
      </c>
      <c r="K12" s="26" t="s">
        <v>407</v>
      </c>
      <c r="L12" s="21"/>
      <c r="M12" s="207">
        <f t="shared" si="0"/>
        <v>0.6365384615384615</v>
      </c>
      <c r="N12" s="215">
        <f t="shared" si="1"/>
        <v>52</v>
      </c>
      <c r="O12" s="21">
        <f t="shared" si="2"/>
        <v>14</v>
      </c>
    </row>
    <row r="13" spans="1:15" ht="15.75" x14ac:dyDescent="0.25">
      <c r="A13" s="41">
        <v>153</v>
      </c>
      <c r="B13" s="39">
        <v>0.558333333333347</v>
      </c>
      <c r="C13" s="33" t="s">
        <v>193</v>
      </c>
      <c r="D13" s="42" t="s">
        <v>13</v>
      </c>
      <c r="E13" s="35" t="s">
        <v>16</v>
      </c>
      <c r="F13" s="42" t="s">
        <v>27</v>
      </c>
      <c r="G13" s="78" t="s">
        <v>256</v>
      </c>
      <c r="H13" s="78" t="s">
        <v>90</v>
      </c>
      <c r="I13" s="78" t="s">
        <v>262</v>
      </c>
      <c r="J13" s="78" t="s">
        <v>263</v>
      </c>
      <c r="K13" s="78" t="s">
        <v>286</v>
      </c>
      <c r="L13" s="21"/>
      <c r="M13" s="207">
        <f t="shared" si="0"/>
        <v>0.66730769230769227</v>
      </c>
      <c r="N13" s="215">
        <f t="shared" si="1"/>
        <v>54</v>
      </c>
      <c r="O13" s="21">
        <f t="shared" si="2"/>
        <v>7</v>
      </c>
    </row>
    <row r="14" spans="1:15" ht="15.75" x14ac:dyDescent="0.25">
      <c r="A14" s="41">
        <v>154</v>
      </c>
      <c r="B14" s="39">
        <v>0.56319444444445899</v>
      </c>
      <c r="C14" s="33" t="s">
        <v>193</v>
      </c>
      <c r="D14" s="25" t="s">
        <v>13</v>
      </c>
      <c r="E14" s="24" t="s">
        <v>16</v>
      </c>
      <c r="F14" s="25" t="s">
        <v>46</v>
      </c>
      <c r="G14" s="24" t="s">
        <v>255</v>
      </c>
      <c r="H14" s="24" t="s">
        <v>60</v>
      </c>
      <c r="I14" s="24" t="s">
        <v>57</v>
      </c>
      <c r="J14" s="24" t="s">
        <v>58</v>
      </c>
      <c r="K14" s="24" t="s">
        <v>59</v>
      </c>
      <c r="L14" s="21"/>
      <c r="M14" s="207" t="str">
        <f t="shared" si="0"/>
        <v>wd</v>
      </c>
      <c r="N14" s="215" t="str">
        <f t="shared" si="1"/>
        <v>wd</v>
      </c>
      <c r="O14" s="21" t="e">
        <f t="shared" si="2"/>
        <v>#VALUE!</v>
      </c>
    </row>
    <row r="15" spans="1:15" ht="15.75" x14ac:dyDescent="0.25">
      <c r="A15" s="41">
        <v>155</v>
      </c>
      <c r="B15" s="39">
        <v>0.56805555555557097</v>
      </c>
      <c r="C15" s="33" t="s">
        <v>193</v>
      </c>
      <c r="D15" s="33" t="s">
        <v>13</v>
      </c>
      <c r="E15" s="34" t="s">
        <v>16</v>
      </c>
      <c r="F15" s="33" t="s">
        <v>46</v>
      </c>
      <c r="G15" s="26" t="s">
        <v>326</v>
      </c>
      <c r="H15" s="26" t="s">
        <v>341</v>
      </c>
      <c r="I15" s="26" t="s">
        <v>140</v>
      </c>
      <c r="J15" s="26" t="s">
        <v>351</v>
      </c>
      <c r="K15" s="26" t="s">
        <v>352</v>
      </c>
      <c r="L15" s="21"/>
      <c r="M15" s="207">
        <f t="shared" si="0"/>
        <v>0.65192307692307694</v>
      </c>
      <c r="N15" s="215">
        <f t="shared" si="1"/>
        <v>52</v>
      </c>
      <c r="O15" s="21">
        <f t="shared" si="2"/>
        <v>11</v>
      </c>
    </row>
    <row r="16" spans="1:15" ht="15.75" x14ac:dyDescent="0.25">
      <c r="A16" s="41">
        <v>156</v>
      </c>
      <c r="B16" s="39">
        <v>0.57291666666668295</v>
      </c>
      <c r="C16" s="43" t="s">
        <v>193</v>
      </c>
      <c r="D16" s="33" t="s">
        <v>13</v>
      </c>
      <c r="E16" s="34" t="s">
        <v>16</v>
      </c>
      <c r="F16" s="33" t="s">
        <v>27</v>
      </c>
      <c r="G16" s="26" t="s">
        <v>207</v>
      </c>
      <c r="H16" s="26" t="s">
        <v>246</v>
      </c>
      <c r="I16" s="26" t="s">
        <v>187</v>
      </c>
      <c r="J16" s="26" t="s">
        <v>226</v>
      </c>
      <c r="K16" s="26" t="s">
        <v>227</v>
      </c>
      <c r="L16" s="21"/>
      <c r="M16" s="207">
        <f t="shared" si="0"/>
        <v>0.6596153846153846</v>
      </c>
      <c r="N16" s="215">
        <f t="shared" si="1"/>
        <v>54</v>
      </c>
      <c r="O16" s="21">
        <f t="shared" si="2"/>
        <v>10</v>
      </c>
    </row>
    <row r="17" spans="1:15" ht="15.75" x14ac:dyDescent="0.25">
      <c r="A17" s="41">
        <v>157</v>
      </c>
      <c r="B17" s="39">
        <v>0.57777777777779504</v>
      </c>
      <c r="C17" s="43" t="s">
        <v>193</v>
      </c>
      <c r="D17" s="33" t="s">
        <v>13</v>
      </c>
      <c r="E17" s="34" t="s">
        <v>16</v>
      </c>
      <c r="F17" s="33" t="s">
        <v>27</v>
      </c>
      <c r="G17" s="26" t="s">
        <v>300</v>
      </c>
      <c r="H17" s="26" t="s">
        <v>323</v>
      </c>
      <c r="I17" s="26" t="s">
        <v>166</v>
      </c>
      <c r="J17" s="26" t="s">
        <v>497</v>
      </c>
      <c r="K17" s="80" t="s">
        <v>498</v>
      </c>
      <c r="L17" s="21"/>
      <c r="M17" s="207">
        <f t="shared" si="0"/>
        <v>0.6711538461538461</v>
      </c>
      <c r="N17" s="215">
        <f t="shared" si="1"/>
        <v>54</v>
      </c>
      <c r="O17" s="21">
        <f t="shared" si="2"/>
        <v>4</v>
      </c>
    </row>
    <row r="18" spans="1:15" ht="15.75" x14ac:dyDescent="0.25">
      <c r="A18" s="41">
        <v>158</v>
      </c>
      <c r="B18" s="39">
        <v>0.58263888888890702</v>
      </c>
      <c r="C18" s="33" t="s">
        <v>193</v>
      </c>
      <c r="D18" s="33" t="s">
        <v>13</v>
      </c>
      <c r="E18" s="34" t="s">
        <v>16</v>
      </c>
      <c r="F18" s="33" t="s">
        <v>27</v>
      </c>
      <c r="G18" s="26" t="s">
        <v>77</v>
      </c>
      <c r="H18" s="26" t="s">
        <v>90</v>
      </c>
      <c r="I18" s="26" t="s">
        <v>479</v>
      </c>
      <c r="J18" s="26" t="s">
        <v>115</v>
      </c>
      <c r="K18" s="26" t="s">
        <v>480</v>
      </c>
      <c r="L18" s="21"/>
      <c r="M18" s="207">
        <f t="shared" si="0"/>
        <v>0.67692307692307696</v>
      </c>
      <c r="N18" s="215">
        <f t="shared" si="1"/>
        <v>54</v>
      </c>
      <c r="O18" s="21">
        <f t="shared" si="2"/>
        <v>3</v>
      </c>
    </row>
    <row r="19" spans="1:15" ht="15.75" x14ac:dyDescent="0.25">
      <c r="A19" s="41">
        <v>159</v>
      </c>
      <c r="B19" s="39">
        <v>0.58750000000001901</v>
      </c>
      <c r="C19" s="33" t="s">
        <v>193</v>
      </c>
      <c r="D19" s="33" t="s">
        <v>13</v>
      </c>
      <c r="E19" s="37" t="s">
        <v>16</v>
      </c>
      <c r="F19" s="40" t="s">
        <v>46</v>
      </c>
      <c r="G19" s="77" t="s">
        <v>130</v>
      </c>
      <c r="H19" s="77" t="s">
        <v>150</v>
      </c>
      <c r="I19" s="77" t="s">
        <v>152</v>
      </c>
      <c r="J19" s="77" t="s">
        <v>153</v>
      </c>
      <c r="K19" s="77" t="s">
        <v>154</v>
      </c>
      <c r="L19" s="21"/>
      <c r="M19" s="207">
        <f t="shared" si="0"/>
        <v>0.60576923076923073</v>
      </c>
      <c r="N19" s="215">
        <f t="shared" si="1"/>
        <v>51</v>
      </c>
      <c r="O19" s="21">
        <f t="shared" si="2"/>
        <v>16</v>
      </c>
    </row>
    <row r="20" spans="1:15" ht="15.75" x14ac:dyDescent="0.25">
      <c r="A20" s="41">
        <v>160</v>
      </c>
      <c r="B20" s="39">
        <v>0.59236111111113099</v>
      </c>
      <c r="C20" s="33" t="s">
        <v>193</v>
      </c>
      <c r="D20" s="40" t="s">
        <v>13</v>
      </c>
      <c r="E20" s="34" t="s">
        <v>16</v>
      </c>
      <c r="F20" s="33" t="s">
        <v>46</v>
      </c>
      <c r="G20" s="26" t="s">
        <v>158</v>
      </c>
      <c r="H20" s="26" t="s">
        <v>186</v>
      </c>
      <c r="I20" s="26" t="s">
        <v>187</v>
      </c>
      <c r="J20" s="26" t="s">
        <v>188</v>
      </c>
      <c r="K20" s="95" t="s">
        <v>189</v>
      </c>
      <c r="L20" s="21"/>
      <c r="M20" s="207" t="str">
        <f t="shared" si="0"/>
        <v>WD</v>
      </c>
      <c r="N20" s="215" t="str">
        <f t="shared" si="1"/>
        <v>WD</v>
      </c>
      <c r="O20" s="21" t="e">
        <f t="shared" si="2"/>
        <v>#VALUE!</v>
      </c>
    </row>
    <row r="21" spans="1:15" ht="15.75" x14ac:dyDescent="0.25">
      <c r="A21" s="41">
        <v>161</v>
      </c>
      <c r="B21" s="39">
        <v>0.59722222222224297</v>
      </c>
      <c r="C21" s="33" t="s">
        <v>193</v>
      </c>
      <c r="D21" s="33" t="s">
        <v>181</v>
      </c>
      <c r="E21" s="34" t="s">
        <v>16</v>
      </c>
      <c r="F21" s="33" t="s">
        <v>27</v>
      </c>
      <c r="G21" s="26" t="s">
        <v>457</v>
      </c>
      <c r="H21" s="26" t="s">
        <v>458</v>
      </c>
      <c r="I21" s="26" t="s">
        <v>489</v>
      </c>
      <c r="J21" s="26" t="s">
        <v>490</v>
      </c>
      <c r="K21" s="26" t="s">
        <v>491</v>
      </c>
      <c r="L21" s="21"/>
      <c r="M21" s="207" t="str">
        <f t="shared" si="0"/>
        <v>WD</v>
      </c>
      <c r="N21" s="215" t="str">
        <f t="shared" si="1"/>
        <v>WD</v>
      </c>
      <c r="O21" s="21" t="e">
        <f t="shared" si="2"/>
        <v>#VALUE!</v>
      </c>
    </row>
    <row r="22" spans="1:15" ht="15.75" x14ac:dyDescent="0.25">
      <c r="A22" s="41">
        <v>162</v>
      </c>
      <c r="B22" s="39">
        <v>0.60208333333335495</v>
      </c>
      <c r="C22" s="33" t="s">
        <v>193</v>
      </c>
      <c r="D22" s="33" t="s">
        <v>13</v>
      </c>
      <c r="E22" s="34" t="s">
        <v>16</v>
      </c>
      <c r="F22" s="33" t="s">
        <v>27</v>
      </c>
      <c r="G22" s="26" t="s">
        <v>293</v>
      </c>
      <c r="H22" s="26" t="s">
        <v>23</v>
      </c>
      <c r="I22" s="26" t="s">
        <v>297</v>
      </c>
      <c r="J22" s="26" t="s">
        <v>298</v>
      </c>
      <c r="K22" s="26" t="s">
        <v>299</v>
      </c>
      <c r="L22" s="21"/>
      <c r="M22" s="207">
        <f t="shared" si="0"/>
        <v>0.6711538461538461</v>
      </c>
      <c r="N22" s="215">
        <f t="shared" si="1"/>
        <v>54</v>
      </c>
      <c r="O22" s="21">
        <f t="shared" si="2"/>
        <v>4</v>
      </c>
    </row>
  </sheetData>
  <sortState ref="A2:O22">
    <sortCondition ref="A2:A22"/>
  </sortState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7"/>
  <sheetViews>
    <sheetView zoomScale="90" zoomScaleNormal="90" workbookViewId="0">
      <selection activeCell="O7" sqref="A1:O7"/>
    </sheetView>
  </sheetViews>
  <sheetFormatPr defaultRowHeight="15" x14ac:dyDescent="0.25"/>
  <cols>
    <col min="1" max="1" width="8.85546875" style="14"/>
    <col min="5" max="5" width="11.28515625" bestFit="1" customWidth="1"/>
    <col min="7" max="7" width="17.5703125" bestFit="1" customWidth="1"/>
    <col min="8" max="8" width="6" bestFit="1" customWidth="1"/>
    <col min="9" max="9" width="13.140625" bestFit="1" customWidth="1"/>
    <col min="10" max="10" width="15" bestFit="1" customWidth="1"/>
    <col min="11" max="11" width="24.7109375" bestFit="1" customWidth="1"/>
    <col min="12" max="12" width="12.85546875" style="109" bestFit="1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2" t="s">
        <v>206</v>
      </c>
      <c r="D1" s="83" t="s">
        <v>0</v>
      </c>
      <c r="E1" s="85" t="s">
        <v>1</v>
      </c>
      <c r="F1" s="84" t="s">
        <v>2</v>
      </c>
      <c r="G1" s="85" t="s">
        <v>3</v>
      </c>
      <c r="H1" s="85" t="s">
        <v>400</v>
      </c>
      <c r="I1" s="85" t="s">
        <v>5</v>
      </c>
      <c r="J1" s="85" t="s">
        <v>6</v>
      </c>
      <c r="K1" s="100" t="s">
        <v>7</v>
      </c>
      <c r="L1" s="9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163</v>
      </c>
      <c r="B2" s="39">
        <v>0.61666666666669101</v>
      </c>
      <c r="C2" s="33" t="s">
        <v>193</v>
      </c>
      <c r="D2" s="33" t="s">
        <v>18</v>
      </c>
      <c r="E2" s="37" t="s">
        <v>19</v>
      </c>
      <c r="F2" s="40" t="s">
        <v>46</v>
      </c>
      <c r="G2" s="77" t="s">
        <v>130</v>
      </c>
      <c r="H2" s="77" t="s">
        <v>23</v>
      </c>
      <c r="I2" s="77" t="s">
        <v>147</v>
      </c>
      <c r="J2" s="77" t="s">
        <v>148</v>
      </c>
      <c r="K2" s="104" t="s">
        <v>149</v>
      </c>
      <c r="L2" s="21"/>
      <c r="M2" s="207">
        <f t="shared" ref="M2:M7" si="0">VLOOKUP(A2,maincorescores,14)</f>
        <v>0.65689655172413797</v>
      </c>
      <c r="N2" s="215">
        <f t="shared" ref="N2:N7" si="1">VLOOKUP(A2,maincorescores,15)</f>
        <v>54</v>
      </c>
      <c r="O2" s="21">
        <f t="shared" ref="O2:O7" si="2">RANK(M2,M$2:M$27)</f>
        <v>2</v>
      </c>
    </row>
    <row r="3" spans="1:15" ht="15.75" x14ac:dyDescent="0.25">
      <c r="A3" s="41">
        <v>164</v>
      </c>
      <c r="B3" s="39">
        <v>0.62152777777780299</v>
      </c>
      <c r="C3" s="33" t="s">
        <v>193</v>
      </c>
      <c r="D3" s="33" t="s">
        <v>18</v>
      </c>
      <c r="E3" s="34" t="s">
        <v>19</v>
      </c>
      <c r="F3" s="33" t="s">
        <v>27</v>
      </c>
      <c r="G3" s="26" t="s">
        <v>457</v>
      </c>
      <c r="H3" s="26" t="s">
        <v>23</v>
      </c>
      <c r="I3" s="26" t="s">
        <v>466</v>
      </c>
      <c r="J3" s="26" t="s">
        <v>382</v>
      </c>
      <c r="K3" s="102" t="s">
        <v>467</v>
      </c>
      <c r="L3" s="21"/>
      <c r="M3" s="207" t="str">
        <f t="shared" si="0"/>
        <v>WD</v>
      </c>
      <c r="N3" s="215" t="str">
        <f t="shared" si="1"/>
        <v>WD</v>
      </c>
      <c r="O3" s="21" t="e">
        <f t="shared" si="2"/>
        <v>#VALUE!</v>
      </c>
    </row>
    <row r="4" spans="1:15" ht="15.75" x14ac:dyDescent="0.25">
      <c r="A4" s="41">
        <v>165</v>
      </c>
      <c r="B4" s="39">
        <v>0.62638888888891497</v>
      </c>
      <c r="C4" s="33" t="s">
        <v>193</v>
      </c>
      <c r="D4" s="42" t="s">
        <v>18</v>
      </c>
      <c r="E4" s="37" t="s">
        <v>19</v>
      </c>
      <c r="F4" s="40" t="s">
        <v>46</v>
      </c>
      <c r="G4" s="77" t="s">
        <v>130</v>
      </c>
      <c r="H4" s="77" t="s">
        <v>23</v>
      </c>
      <c r="I4" s="77" t="s">
        <v>155</v>
      </c>
      <c r="J4" s="77" t="s">
        <v>156</v>
      </c>
      <c r="K4" s="104" t="s">
        <v>157</v>
      </c>
      <c r="L4" s="21"/>
      <c r="M4" s="207">
        <f t="shared" si="0"/>
        <v>0.63620689655172413</v>
      </c>
      <c r="N4" s="215">
        <f t="shared" si="1"/>
        <v>52</v>
      </c>
      <c r="O4" s="21">
        <f t="shared" si="2"/>
        <v>3</v>
      </c>
    </row>
    <row r="5" spans="1:15" ht="15.75" x14ac:dyDescent="0.25">
      <c r="A5" s="41">
        <v>166</v>
      </c>
      <c r="B5" s="39">
        <v>0.63125000000002596</v>
      </c>
      <c r="C5" s="33" t="s">
        <v>193</v>
      </c>
      <c r="D5" s="33" t="s">
        <v>18</v>
      </c>
      <c r="E5" s="34" t="s">
        <v>19</v>
      </c>
      <c r="F5" s="33" t="s">
        <v>46</v>
      </c>
      <c r="G5" s="26" t="s">
        <v>326</v>
      </c>
      <c r="H5" s="26" t="s">
        <v>360</v>
      </c>
      <c r="I5" s="26" t="s">
        <v>354</v>
      </c>
      <c r="J5" s="26" t="s">
        <v>355</v>
      </c>
      <c r="K5" s="102" t="s">
        <v>356</v>
      </c>
      <c r="L5" s="21"/>
      <c r="M5" s="207">
        <f t="shared" si="0"/>
        <v>0.59827586206896555</v>
      </c>
      <c r="N5" s="215">
        <f t="shared" si="1"/>
        <v>49</v>
      </c>
      <c r="O5" s="21">
        <f t="shared" si="2"/>
        <v>4</v>
      </c>
    </row>
    <row r="6" spans="1:15" ht="15.75" x14ac:dyDescent="0.25">
      <c r="A6" s="41">
        <v>167</v>
      </c>
      <c r="B6" s="39">
        <v>0.63611111111113705</v>
      </c>
      <c r="C6" s="33" t="s">
        <v>193</v>
      </c>
      <c r="D6" s="40" t="s">
        <v>18</v>
      </c>
      <c r="E6" s="34" t="s">
        <v>20</v>
      </c>
      <c r="F6" s="33" t="s">
        <v>46</v>
      </c>
      <c r="G6" s="26" t="s">
        <v>457</v>
      </c>
      <c r="H6" s="26" t="s">
        <v>23</v>
      </c>
      <c r="I6" s="26" t="s">
        <v>468</v>
      </c>
      <c r="J6" s="26" t="s">
        <v>469</v>
      </c>
      <c r="K6" s="102" t="s">
        <v>470</v>
      </c>
      <c r="L6" s="21"/>
      <c r="M6" s="207">
        <f t="shared" si="0"/>
        <v>0.67567567567567566</v>
      </c>
      <c r="N6" s="215">
        <f t="shared" si="1"/>
        <v>55</v>
      </c>
      <c r="O6" s="21">
        <f t="shared" si="2"/>
        <v>1</v>
      </c>
    </row>
    <row r="7" spans="1:15" ht="15.75" x14ac:dyDescent="0.25">
      <c r="A7" s="41">
        <v>168</v>
      </c>
      <c r="B7" s="39">
        <v>0.64097222222224803</v>
      </c>
      <c r="C7" s="33" t="s">
        <v>193</v>
      </c>
      <c r="D7" s="33" t="s">
        <v>18</v>
      </c>
      <c r="E7" s="34" t="s">
        <v>20</v>
      </c>
      <c r="F7" s="33" t="s">
        <v>27</v>
      </c>
      <c r="G7" s="26" t="s">
        <v>207</v>
      </c>
      <c r="H7" s="26" t="s">
        <v>23</v>
      </c>
      <c r="I7" s="26" t="s">
        <v>474</v>
      </c>
      <c r="J7" s="26" t="s">
        <v>9</v>
      </c>
      <c r="K7" s="102" t="s">
        <v>9</v>
      </c>
      <c r="L7" s="21"/>
      <c r="M7" s="207" t="str">
        <f t="shared" si="0"/>
        <v>WD</v>
      </c>
      <c r="N7" s="215" t="str">
        <f t="shared" si="1"/>
        <v>WD</v>
      </c>
      <c r="O7" s="21" t="e">
        <f t="shared" si="2"/>
        <v>#VALUE!</v>
      </c>
    </row>
  </sheetData>
  <sortState ref="A2:O7">
    <sortCondition ref="A2:A7"/>
  </sortState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26"/>
  <sheetViews>
    <sheetView topLeftCell="C1" zoomScale="80" zoomScaleNormal="80" workbookViewId="0">
      <selection activeCell="R23" sqref="R23"/>
    </sheetView>
  </sheetViews>
  <sheetFormatPr defaultRowHeight="15" x14ac:dyDescent="0.25"/>
  <cols>
    <col min="1" max="1" width="10.140625" style="14" bestFit="1" customWidth="1"/>
    <col min="2" max="2" width="12.28515625" customWidth="1"/>
    <col min="3" max="3" width="9.140625" style="14"/>
    <col min="5" max="5" width="12" bestFit="1" customWidth="1"/>
    <col min="7" max="7" width="34.42578125" bestFit="1" customWidth="1"/>
    <col min="8" max="8" width="24.140625" customWidth="1"/>
    <col min="9" max="9" width="12.42578125" bestFit="1" customWidth="1"/>
    <col min="10" max="10" width="13.42578125" bestFit="1" customWidth="1"/>
    <col min="11" max="11" width="34.85546875" bestFit="1" customWidth="1"/>
    <col min="12" max="12" width="17.8554687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5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172</v>
      </c>
      <c r="B2" s="39">
        <v>0.36388888888888898</v>
      </c>
      <c r="C2" s="33" t="s">
        <v>194</v>
      </c>
      <c r="D2" s="42" t="s">
        <v>13</v>
      </c>
      <c r="E2" s="35" t="s">
        <v>14</v>
      </c>
      <c r="F2" s="42" t="s">
        <v>27</v>
      </c>
      <c r="G2" s="78" t="s">
        <v>256</v>
      </c>
      <c r="H2" s="78" t="s">
        <v>90</v>
      </c>
      <c r="I2" s="78" t="s">
        <v>290</v>
      </c>
      <c r="J2" s="78" t="s">
        <v>291</v>
      </c>
      <c r="K2" s="78" t="s">
        <v>292</v>
      </c>
      <c r="L2" s="79"/>
      <c r="M2" s="207">
        <f t="shared" ref="M2:M24" si="0">VLOOKUP(A2,maincorescores,14)</f>
        <v>0.6596153846153846</v>
      </c>
      <c r="N2" s="215">
        <f t="shared" ref="N2:N24" si="1">VLOOKUP(A2,maincorescores,15)</f>
        <v>67</v>
      </c>
      <c r="O2" s="21">
        <f t="shared" ref="O2:O24" si="2">RANK(M2,M$2:M$27)</f>
        <v>4</v>
      </c>
    </row>
    <row r="3" spans="1:15" ht="15.75" x14ac:dyDescent="0.25">
      <c r="A3" s="41">
        <v>173</v>
      </c>
      <c r="B3" s="39">
        <v>0.36875000000000002</v>
      </c>
      <c r="C3" s="33" t="s">
        <v>194</v>
      </c>
      <c r="D3" s="33" t="s">
        <v>13</v>
      </c>
      <c r="E3" s="34" t="s">
        <v>14</v>
      </c>
      <c r="F3" s="33" t="s">
        <v>27</v>
      </c>
      <c r="G3" s="26" t="s">
        <v>207</v>
      </c>
      <c r="H3" s="26" t="s">
        <v>246</v>
      </c>
      <c r="I3" s="26" t="s">
        <v>107</v>
      </c>
      <c r="J3" s="26" t="s">
        <v>58</v>
      </c>
      <c r="K3" s="26" t="s">
        <v>247</v>
      </c>
      <c r="L3" s="79"/>
      <c r="M3" s="207">
        <f t="shared" si="0"/>
        <v>0.57115384615384612</v>
      </c>
      <c r="N3" s="215">
        <f t="shared" si="1"/>
        <v>56</v>
      </c>
      <c r="O3" s="21">
        <f t="shared" si="2"/>
        <v>19</v>
      </c>
    </row>
    <row r="4" spans="1:15" ht="15.75" x14ac:dyDescent="0.25">
      <c r="A4" s="41">
        <v>174</v>
      </c>
      <c r="B4" s="39">
        <v>0.37361111111111101</v>
      </c>
      <c r="C4" s="33" t="s">
        <v>194</v>
      </c>
      <c r="D4" s="33" t="s">
        <v>13</v>
      </c>
      <c r="E4" s="35" t="s">
        <v>14</v>
      </c>
      <c r="F4" s="33" t="s">
        <v>27</v>
      </c>
      <c r="G4" s="26" t="s">
        <v>398</v>
      </c>
      <c r="H4" s="26" t="s">
        <v>445</v>
      </c>
      <c r="I4" s="26" t="s">
        <v>228</v>
      </c>
      <c r="J4" s="26" t="s">
        <v>446</v>
      </c>
      <c r="K4" s="26" t="s">
        <v>447</v>
      </c>
      <c r="L4" s="79"/>
      <c r="M4" s="207">
        <f t="shared" si="0"/>
        <v>0.60384615384615381</v>
      </c>
      <c r="N4" s="215">
        <f t="shared" si="1"/>
        <v>60</v>
      </c>
      <c r="O4" s="21">
        <f t="shared" si="2"/>
        <v>18</v>
      </c>
    </row>
    <row r="5" spans="1:15" ht="15.75" x14ac:dyDescent="0.25">
      <c r="A5" s="41">
        <v>175</v>
      </c>
      <c r="B5" s="39">
        <v>0.37847222222222199</v>
      </c>
      <c r="C5" s="41" t="s">
        <v>194</v>
      </c>
      <c r="D5" s="33" t="s">
        <v>13</v>
      </c>
      <c r="E5" s="35" t="s">
        <v>14</v>
      </c>
      <c r="F5" s="33" t="s">
        <v>27</v>
      </c>
      <c r="G5" s="26" t="s">
        <v>457</v>
      </c>
      <c r="H5" s="26" t="s">
        <v>458</v>
      </c>
      <c r="I5" s="26" t="s">
        <v>144</v>
      </c>
      <c r="J5" s="26" t="s">
        <v>459</v>
      </c>
      <c r="K5" s="26" t="s">
        <v>397</v>
      </c>
      <c r="L5" s="79"/>
      <c r="M5" s="207">
        <f t="shared" si="0"/>
        <v>0.65</v>
      </c>
      <c r="N5" s="215">
        <f t="shared" si="1"/>
        <v>66</v>
      </c>
      <c r="O5" s="21">
        <f t="shared" si="2"/>
        <v>6</v>
      </c>
    </row>
    <row r="6" spans="1:15" ht="15.75" x14ac:dyDescent="0.25">
      <c r="A6" s="41">
        <v>176</v>
      </c>
      <c r="B6" s="39">
        <v>0.38333333333333303</v>
      </c>
      <c r="C6" s="33" t="s">
        <v>194</v>
      </c>
      <c r="D6" s="25" t="s">
        <v>13</v>
      </c>
      <c r="E6" s="24" t="s">
        <v>14</v>
      </c>
      <c r="F6" s="25" t="s">
        <v>46</v>
      </c>
      <c r="G6" s="24" t="s">
        <v>255</v>
      </c>
      <c r="H6" s="24" t="s">
        <v>60</v>
      </c>
      <c r="I6" s="24" t="s">
        <v>61</v>
      </c>
      <c r="J6" s="24" t="s">
        <v>62</v>
      </c>
      <c r="K6" s="24" t="s">
        <v>63</v>
      </c>
      <c r="L6" s="79"/>
      <c r="M6" s="207">
        <f t="shared" si="0"/>
        <v>0.64615384615384619</v>
      </c>
      <c r="N6" s="215">
        <f t="shared" si="1"/>
        <v>64</v>
      </c>
      <c r="O6" s="21">
        <f t="shared" si="2"/>
        <v>9</v>
      </c>
    </row>
    <row r="7" spans="1:15" ht="15.75" x14ac:dyDescent="0.25">
      <c r="A7" s="41">
        <v>177</v>
      </c>
      <c r="B7" s="39">
        <v>0.38819444444444401</v>
      </c>
      <c r="C7" s="33" t="s">
        <v>194</v>
      </c>
      <c r="D7" s="42" t="s">
        <v>13</v>
      </c>
      <c r="E7" s="34" t="s">
        <v>14</v>
      </c>
      <c r="F7" s="40" t="s">
        <v>46</v>
      </c>
      <c r="G7" s="77" t="s">
        <v>130</v>
      </c>
      <c r="H7" s="77" t="s">
        <v>143</v>
      </c>
      <c r="I7" s="77" t="s">
        <v>137</v>
      </c>
      <c r="J7" s="77" t="s">
        <v>138</v>
      </c>
      <c r="K7" s="77" t="s">
        <v>139</v>
      </c>
      <c r="L7" s="79"/>
      <c r="M7" s="207">
        <f t="shared" si="0"/>
        <v>0.6365384615384615</v>
      </c>
      <c r="N7" s="215">
        <f t="shared" si="1"/>
        <v>65</v>
      </c>
      <c r="O7" s="21">
        <f t="shared" si="2"/>
        <v>10</v>
      </c>
    </row>
    <row r="8" spans="1:15" ht="15.75" x14ac:dyDescent="0.25">
      <c r="A8" s="41">
        <v>179</v>
      </c>
      <c r="B8" s="39">
        <v>0.39791666666666597</v>
      </c>
      <c r="C8" s="33" t="s">
        <v>194</v>
      </c>
      <c r="D8" s="33" t="s">
        <v>13</v>
      </c>
      <c r="E8" s="34" t="s">
        <v>14</v>
      </c>
      <c r="F8" s="33" t="s">
        <v>46</v>
      </c>
      <c r="G8" s="26" t="s">
        <v>326</v>
      </c>
      <c r="H8" s="26" t="s">
        <v>341</v>
      </c>
      <c r="I8" s="26" t="s">
        <v>331</v>
      </c>
      <c r="J8" s="26" t="s">
        <v>332</v>
      </c>
      <c r="K8" s="26" t="s">
        <v>333</v>
      </c>
      <c r="L8" s="79"/>
      <c r="M8" s="207">
        <f t="shared" si="0"/>
        <v>0.62884615384615383</v>
      </c>
      <c r="N8" s="215">
        <f t="shared" si="1"/>
        <v>63</v>
      </c>
      <c r="O8" s="21">
        <f t="shared" si="2"/>
        <v>12</v>
      </c>
    </row>
    <row r="9" spans="1:15" ht="15.75" x14ac:dyDescent="0.25">
      <c r="A9" s="41">
        <v>180</v>
      </c>
      <c r="B9" s="39">
        <v>0.40277777777777801</v>
      </c>
      <c r="C9" s="33" t="s">
        <v>194</v>
      </c>
      <c r="D9" s="33" t="s">
        <v>181</v>
      </c>
      <c r="E9" s="34" t="s">
        <v>14</v>
      </c>
      <c r="F9" s="33" t="s">
        <v>46</v>
      </c>
      <c r="G9" s="26" t="s">
        <v>158</v>
      </c>
      <c r="H9" s="26" t="s">
        <v>186</v>
      </c>
      <c r="I9" s="26" t="s">
        <v>163</v>
      </c>
      <c r="J9" s="26" t="s">
        <v>164</v>
      </c>
      <c r="K9" s="26" t="s">
        <v>496</v>
      </c>
      <c r="L9" s="79"/>
      <c r="M9" s="207" t="str">
        <f t="shared" si="0"/>
        <v>WD</v>
      </c>
      <c r="N9" s="215" t="str">
        <f t="shared" si="1"/>
        <v>WD</v>
      </c>
      <c r="O9" s="21" t="e">
        <f t="shared" si="2"/>
        <v>#VALUE!</v>
      </c>
    </row>
    <row r="10" spans="1:15" ht="15.75" x14ac:dyDescent="0.25">
      <c r="A10" s="41">
        <v>181</v>
      </c>
      <c r="B10" s="39">
        <v>0.40763888888888899</v>
      </c>
      <c r="C10" s="33" t="s">
        <v>194</v>
      </c>
      <c r="D10" s="33" t="s">
        <v>13</v>
      </c>
      <c r="E10" s="34" t="s">
        <v>14</v>
      </c>
      <c r="F10" s="33" t="s">
        <v>27</v>
      </c>
      <c r="G10" s="26" t="s">
        <v>300</v>
      </c>
      <c r="H10" s="26" t="s">
        <v>324</v>
      </c>
      <c r="I10" s="26" t="s">
        <v>307</v>
      </c>
      <c r="J10" s="26" t="s">
        <v>308</v>
      </c>
      <c r="K10" s="102" t="s">
        <v>309</v>
      </c>
      <c r="L10" s="79"/>
      <c r="M10" s="207">
        <f t="shared" si="0"/>
        <v>0.56538461538461537</v>
      </c>
      <c r="N10" s="215">
        <f t="shared" si="1"/>
        <v>59</v>
      </c>
      <c r="O10" s="21">
        <f t="shared" si="2"/>
        <v>20</v>
      </c>
    </row>
    <row r="11" spans="1:15" ht="15.75" x14ac:dyDescent="0.25">
      <c r="A11" s="41">
        <v>182</v>
      </c>
      <c r="B11" s="39">
        <v>0.41249999999999998</v>
      </c>
      <c r="C11" s="33" t="s">
        <v>194</v>
      </c>
      <c r="D11" s="40" t="s">
        <v>13</v>
      </c>
      <c r="E11" s="34" t="s">
        <v>14</v>
      </c>
      <c r="F11" s="40" t="s">
        <v>46</v>
      </c>
      <c r="G11" s="77" t="s">
        <v>130</v>
      </c>
      <c r="H11" s="77" t="s">
        <v>150</v>
      </c>
      <c r="I11" s="77" t="s">
        <v>132</v>
      </c>
      <c r="J11" s="77" t="s">
        <v>133</v>
      </c>
      <c r="K11" s="77" t="s">
        <v>119</v>
      </c>
      <c r="L11" s="79"/>
      <c r="M11" s="207">
        <f t="shared" si="0"/>
        <v>0.64807692307692311</v>
      </c>
      <c r="N11" s="215">
        <f t="shared" si="1"/>
        <v>67</v>
      </c>
      <c r="O11" s="21">
        <f t="shared" si="2"/>
        <v>7</v>
      </c>
    </row>
    <row r="12" spans="1:15" ht="15.75" x14ac:dyDescent="0.25">
      <c r="A12" s="41">
        <v>183</v>
      </c>
      <c r="B12" s="39">
        <v>0.41736111111111102</v>
      </c>
      <c r="C12" s="33" t="s">
        <v>194</v>
      </c>
      <c r="D12" s="33" t="s">
        <v>13</v>
      </c>
      <c r="E12" s="35" t="s">
        <v>14</v>
      </c>
      <c r="F12" s="42" t="s">
        <v>27</v>
      </c>
      <c r="G12" s="78" t="s">
        <v>256</v>
      </c>
      <c r="H12" s="78" t="s">
        <v>266</v>
      </c>
      <c r="I12" s="78" t="s">
        <v>282</v>
      </c>
      <c r="J12" s="78" t="s">
        <v>283</v>
      </c>
      <c r="K12" s="103" t="s">
        <v>493</v>
      </c>
      <c r="L12" s="79"/>
      <c r="M12" s="207">
        <f t="shared" si="0"/>
        <v>0.68076923076923079</v>
      </c>
      <c r="N12" s="215">
        <f t="shared" si="1"/>
        <v>69</v>
      </c>
      <c r="O12" s="21">
        <f t="shared" si="2"/>
        <v>2</v>
      </c>
    </row>
    <row r="13" spans="1:15" ht="15.75" x14ac:dyDescent="0.25">
      <c r="A13" s="41">
        <v>184</v>
      </c>
      <c r="B13" s="39">
        <v>0.422222222222222</v>
      </c>
      <c r="C13" s="33" t="s">
        <v>194</v>
      </c>
      <c r="D13" s="33" t="s">
        <v>13</v>
      </c>
      <c r="E13" s="34" t="s">
        <v>14</v>
      </c>
      <c r="F13" s="33" t="s">
        <v>27</v>
      </c>
      <c r="G13" s="26" t="s">
        <v>207</v>
      </c>
      <c r="H13" s="26" t="s">
        <v>242</v>
      </c>
      <c r="I13" s="26" t="s">
        <v>209</v>
      </c>
      <c r="J13" s="26" t="s">
        <v>210</v>
      </c>
      <c r="K13" s="26" t="s">
        <v>211</v>
      </c>
      <c r="L13" s="79"/>
      <c r="M13" s="207">
        <f t="shared" si="0"/>
        <v>0.64807692307692311</v>
      </c>
      <c r="N13" s="215">
        <f t="shared" si="1"/>
        <v>66</v>
      </c>
      <c r="O13" s="21">
        <f t="shared" si="2"/>
        <v>7</v>
      </c>
    </row>
    <row r="14" spans="1:15" ht="15.75" x14ac:dyDescent="0.25">
      <c r="A14" s="41">
        <v>185</v>
      </c>
      <c r="B14" s="39">
        <v>0.42708333333333298</v>
      </c>
      <c r="C14" s="33" t="s">
        <v>194</v>
      </c>
      <c r="D14" s="33" t="s">
        <v>13</v>
      </c>
      <c r="E14" s="34" t="s">
        <v>14</v>
      </c>
      <c r="F14" s="33" t="s">
        <v>27</v>
      </c>
      <c r="G14" s="26" t="s">
        <v>399</v>
      </c>
      <c r="H14" s="26" t="s">
        <v>23</v>
      </c>
      <c r="I14" s="26" t="s">
        <v>414</v>
      </c>
      <c r="J14" s="26" t="s">
        <v>415</v>
      </c>
      <c r="K14" s="26" t="s">
        <v>416</v>
      </c>
      <c r="L14" s="79"/>
      <c r="M14" s="207">
        <f t="shared" si="0"/>
        <v>0.62692307692307692</v>
      </c>
      <c r="N14" s="215">
        <f t="shared" si="1"/>
        <v>63</v>
      </c>
      <c r="O14" s="21">
        <f t="shared" si="2"/>
        <v>13</v>
      </c>
    </row>
    <row r="15" spans="1:15" ht="15.75" x14ac:dyDescent="0.25">
      <c r="A15" s="41">
        <v>186</v>
      </c>
      <c r="B15" s="39">
        <v>0.44652777777777702</v>
      </c>
      <c r="C15" s="33" t="s">
        <v>194</v>
      </c>
      <c r="D15" s="33" t="s">
        <v>181</v>
      </c>
      <c r="E15" s="34" t="s">
        <v>14</v>
      </c>
      <c r="F15" s="33" t="s">
        <v>46</v>
      </c>
      <c r="G15" s="26" t="s">
        <v>158</v>
      </c>
      <c r="H15" s="26" t="s">
        <v>182</v>
      </c>
      <c r="I15" s="26" t="s">
        <v>87</v>
      </c>
      <c r="J15" s="26" t="s">
        <v>174</v>
      </c>
      <c r="K15" s="26" t="s">
        <v>175</v>
      </c>
      <c r="L15" s="79"/>
      <c r="M15" s="207" t="str">
        <f t="shared" si="0"/>
        <v>WD</v>
      </c>
      <c r="N15" s="215" t="str">
        <f t="shared" si="1"/>
        <v>WD</v>
      </c>
      <c r="O15" s="21" t="e">
        <f t="shared" si="2"/>
        <v>#VALUE!</v>
      </c>
    </row>
    <row r="16" spans="1:15" ht="15.75" x14ac:dyDescent="0.25">
      <c r="A16" s="41">
        <v>187</v>
      </c>
      <c r="B16" s="39">
        <v>0.45138888888888901</v>
      </c>
      <c r="C16" s="33" t="s">
        <v>194</v>
      </c>
      <c r="D16" s="33" t="s">
        <v>13</v>
      </c>
      <c r="E16" s="34" t="s">
        <v>14</v>
      </c>
      <c r="F16" s="33" t="s">
        <v>46</v>
      </c>
      <c r="G16" s="26" t="s">
        <v>326</v>
      </c>
      <c r="H16" s="26" t="s">
        <v>327</v>
      </c>
      <c r="I16" s="26" t="s">
        <v>328</v>
      </c>
      <c r="J16" s="26" t="s">
        <v>329</v>
      </c>
      <c r="K16" s="26" t="s">
        <v>330</v>
      </c>
      <c r="L16" s="79"/>
      <c r="M16" s="207">
        <f t="shared" si="0"/>
        <v>0.68846153846153846</v>
      </c>
      <c r="N16" s="215">
        <f t="shared" si="1"/>
        <v>69</v>
      </c>
      <c r="O16" s="21">
        <f t="shared" si="2"/>
        <v>1</v>
      </c>
    </row>
    <row r="17" spans="1:15" ht="15.75" x14ac:dyDescent="0.25">
      <c r="A17" s="41">
        <v>188</v>
      </c>
      <c r="B17" s="39">
        <v>0.45624999999999999</v>
      </c>
      <c r="C17" s="33" t="s">
        <v>194</v>
      </c>
      <c r="D17" s="33" t="s">
        <v>13</v>
      </c>
      <c r="E17" s="34" t="s">
        <v>14</v>
      </c>
      <c r="F17" s="33" t="s">
        <v>27</v>
      </c>
      <c r="G17" s="26" t="s">
        <v>300</v>
      </c>
      <c r="H17" s="26" t="s">
        <v>323</v>
      </c>
      <c r="I17" s="26" t="s">
        <v>87</v>
      </c>
      <c r="J17" s="26" t="s">
        <v>302</v>
      </c>
      <c r="K17" s="26" t="s">
        <v>303</v>
      </c>
      <c r="L17" s="79"/>
      <c r="M17" s="207">
        <f t="shared" si="0"/>
        <v>0.62115384615384617</v>
      </c>
      <c r="N17" s="215">
        <f t="shared" si="1"/>
        <v>62</v>
      </c>
      <c r="O17" s="21">
        <f t="shared" si="2"/>
        <v>16</v>
      </c>
    </row>
    <row r="18" spans="1:15" ht="15.75" x14ac:dyDescent="0.25">
      <c r="A18" s="41">
        <v>189</v>
      </c>
      <c r="B18" s="39">
        <v>0.46111111111111103</v>
      </c>
      <c r="C18" s="33" t="s">
        <v>194</v>
      </c>
      <c r="D18" s="33" t="s">
        <v>13</v>
      </c>
      <c r="E18" s="34" t="s">
        <v>14</v>
      </c>
      <c r="F18" s="33" t="s">
        <v>27</v>
      </c>
      <c r="G18" s="26" t="s">
        <v>77</v>
      </c>
      <c r="H18" s="26" t="s">
        <v>101</v>
      </c>
      <c r="I18" s="26" t="s">
        <v>28</v>
      </c>
      <c r="J18" s="26" t="s">
        <v>93</v>
      </c>
      <c r="K18" s="26" t="s">
        <v>94</v>
      </c>
      <c r="L18" s="79"/>
      <c r="M18" s="207">
        <f t="shared" si="0"/>
        <v>0.62115384615384617</v>
      </c>
      <c r="N18" s="215">
        <f t="shared" si="1"/>
        <v>65</v>
      </c>
      <c r="O18" s="21">
        <f t="shared" si="2"/>
        <v>16</v>
      </c>
    </row>
    <row r="19" spans="1:15" ht="15.75" x14ac:dyDescent="0.25">
      <c r="A19" s="41">
        <v>190</v>
      </c>
      <c r="B19" s="39">
        <v>0.46597222222222201</v>
      </c>
      <c r="C19" s="33" t="s">
        <v>194</v>
      </c>
      <c r="D19" s="33" t="s">
        <v>13</v>
      </c>
      <c r="E19" s="34" t="s">
        <v>14</v>
      </c>
      <c r="F19" s="33" t="s">
        <v>27</v>
      </c>
      <c r="G19" s="26" t="s">
        <v>22</v>
      </c>
      <c r="H19" s="26" t="s">
        <v>23</v>
      </c>
      <c r="I19" s="26" t="s">
        <v>39</v>
      </c>
      <c r="J19" s="26" t="s">
        <v>40</v>
      </c>
      <c r="K19" s="26" t="s">
        <v>41</v>
      </c>
      <c r="L19" s="79"/>
      <c r="M19" s="207">
        <f t="shared" si="0"/>
        <v>0.62692307692307692</v>
      </c>
      <c r="N19" s="215">
        <f t="shared" si="1"/>
        <v>63</v>
      </c>
      <c r="O19" s="21">
        <f t="shared" si="2"/>
        <v>13</v>
      </c>
    </row>
    <row r="20" spans="1:15" ht="15.75" x14ac:dyDescent="0.25">
      <c r="A20" s="41">
        <v>191</v>
      </c>
      <c r="B20" s="39">
        <v>0.47083333333333299</v>
      </c>
      <c r="C20" s="33" t="s">
        <v>194</v>
      </c>
      <c r="D20" s="33" t="s">
        <v>13</v>
      </c>
      <c r="E20" s="34" t="s">
        <v>14</v>
      </c>
      <c r="F20" s="33" t="s">
        <v>46</v>
      </c>
      <c r="G20" s="26" t="s">
        <v>77</v>
      </c>
      <c r="H20" s="26" t="s">
        <v>90</v>
      </c>
      <c r="I20" s="26" t="s">
        <v>91</v>
      </c>
      <c r="J20" s="26" t="s">
        <v>92</v>
      </c>
      <c r="K20" s="26" t="s">
        <v>81</v>
      </c>
      <c r="L20" s="79"/>
      <c r="M20" s="207">
        <f t="shared" si="0"/>
        <v>0.65384615384615385</v>
      </c>
      <c r="N20" s="215">
        <f t="shared" si="1"/>
        <v>66</v>
      </c>
      <c r="O20" s="21">
        <f t="shared" si="2"/>
        <v>5</v>
      </c>
    </row>
    <row r="21" spans="1:15" ht="15.75" x14ac:dyDescent="0.25">
      <c r="A21" s="41">
        <v>192</v>
      </c>
      <c r="B21" s="39">
        <v>0.47569444444444398</v>
      </c>
      <c r="C21" s="33" t="s">
        <v>194</v>
      </c>
      <c r="D21" s="40" t="s">
        <v>13</v>
      </c>
      <c r="E21" s="34" t="s">
        <v>14</v>
      </c>
      <c r="F21" s="33" t="s">
        <v>27</v>
      </c>
      <c r="G21" s="26" t="s">
        <v>22</v>
      </c>
      <c r="H21" s="26" t="s">
        <v>23</v>
      </c>
      <c r="I21" s="26" t="s">
        <v>28</v>
      </c>
      <c r="J21" s="26" t="s">
        <v>29</v>
      </c>
      <c r="K21" s="26" t="s">
        <v>30</v>
      </c>
      <c r="L21" s="79"/>
      <c r="M21" s="207">
        <f t="shared" si="0"/>
        <v>0</v>
      </c>
      <c r="N21" s="215">
        <f t="shared" si="1"/>
        <v>0</v>
      </c>
      <c r="O21" s="21">
        <f t="shared" si="2"/>
        <v>21</v>
      </c>
    </row>
    <row r="22" spans="1:15" ht="15.75" x14ac:dyDescent="0.25">
      <c r="A22" s="41">
        <v>193</v>
      </c>
      <c r="B22" s="39">
        <v>0.48055555555555501</v>
      </c>
      <c r="C22" s="33" t="s">
        <v>194</v>
      </c>
      <c r="D22" s="33" t="s">
        <v>13</v>
      </c>
      <c r="E22" s="34" t="s">
        <v>14</v>
      </c>
      <c r="F22" s="33" t="s">
        <v>27</v>
      </c>
      <c r="G22" s="26" t="s">
        <v>399</v>
      </c>
      <c r="H22" s="26" t="s">
        <v>405</v>
      </c>
      <c r="I22" s="26" t="s">
        <v>401</v>
      </c>
      <c r="J22" s="26" t="s">
        <v>402</v>
      </c>
      <c r="K22" s="26" t="s">
        <v>403</v>
      </c>
      <c r="L22" s="79"/>
      <c r="M22" s="207">
        <f t="shared" si="0"/>
        <v>0.62307692307692308</v>
      </c>
      <c r="N22" s="215">
        <f t="shared" si="1"/>
        <v>65</v>
      </c>
      <c r="O22" s="21">
        <f t="shared" si="2"/>
        <v>15</v>
      </c>
    </row>
    <row r="23" spans="1:15" ht="15.75" x14ac:dyDescent="0.25">
      <c r="A23" s="41">
        <v>194</v>
      </c>
      <c r="B23" s="39">
        <v>0.485416666666667</v>
      </c>
      <c r="C23" s="33" t="s">
        <v>194</v>
      </c>
      <c r="D23" s="33" t="s">
        <v>13</v>
      </c>
      <c r="E23" s="34" t="s">
        <v>14</v>
      </c>
      <c r="F23" s="33" t="s">
        <v>27</v>
      </c>
      <c r="G23" s="26" t="s">
        <v>398</v>
      </c>
      <c r="H23" s="26" t="s">
        <v>23</v>
      </c>
      <c r="I23" s="26" t="s">
        <v>450</v>
      </c>
      <c r="J23" s="26" t="s">
        <v>451</v>
      </c>
      <c r="K23" s="26" t="s">
        <v>453</v>
      </c>
      <c r="L23" s="79"/>
      <c r="M23" s="207">
        <f t="shared" si="0"/>
        <v>0.63269230769230766</v>
      </c>
      <c r="N23" s="215">
        <f t="shared" si="1"/>
        <v>63</v>
      </c>
      <c r="O23" s="21">
        <f t="shared" si="2"/>
        <v>11</v>
      </c>
    </row>
    <row r="24" spans="1:15" ht="15.75" x14ac:dyDescent="0.25">
      <c r="A24" s="41">
        <v>195</v>
      </c>
      <c r="B24" s="39">
        <v>0.49027777777777898</v>
      </c>
      <c r="C24" s="33" t="s">
        <v>194</v>
      </c>
      <c r="D24" s="33" t="s">
        <v>13</v>
      </c>
      <c r="E24" s="34" t="s">
        <v>14</v>
      </c>
      <c r="F24" s="33" t="s">
        <v>27</v>
      </c>
      <c r="G24" s="26" t="s">
        <v>386</v>
      </c>
      <c r="H24" s="26" t="s">
        <v>23</v>
      </c>
      <c r="I24" s="26" t="s">
        <v>28</v>
      </c>
      <c r="J24" s="26" t="s">
        <v>396</v>
      </c>
      <c r="K24" s="26" t="s">
        <v>471</v>
      </c>
      <c r="L24" s="79"/>
      <c r="M24" s="207">
        <f t="shared" si="0"/>
        <v>0.66538461538461535</v>
      </c>
      <c r="N24" s="215">
        <f t="shared" si="1"/>
        <v>67</v>
      </c>
      <c r="O24" s="21">
        <f t="shared" si="2"/>
        <v>3</v>
      </c>
    </row>
    <row r="26" spans="1:15" ht="15.75" x14ac:dyDescent="0.25">
      <c r="G26" s="115" t="s">
        <v>536</v>
      </c>
    </row>
  </sheetData>
  <sortState ref="A2:O24">
    <sortCondition ref="A2:A24"/>
  </sortState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6"/>
  <sheetViews>
    <sheetView zoomScale="80" zoomScaleNormal="80" workbookViewId="0">
      <selection activeCell="O3" sqref="A2:O3"/>
    </sheetView>
  </sheetViews>
  <sheetFormatPr defaultRowHeight="15" x14ac:dyDescent="0.25"/>
  <cols>
    <col min="1" max="1" width="10.140625" style="14" bestFit="1" customWidth="1"/>
    <col min="2" max="2" width="12.28515625" customWidth="1"/>
    <col min="3" max="3" width="8.85546875" style="14"/>
    <col min="5" max="5" width="12" bestFit="1" customWidth="1"/>
    <col min="7" max="7" width="11.28515625" bestFit="1" customWidth="1"/>
    <col min="8" max="8" width="13.28515625" bestFit="1" customWidth="1"/>
    <col min="9" max="9" width="12.42578125" bestFit="1" customWidth="1"/>
    <col min="10" max="10" width="17.85546875" bestFit="1" customWidth="1"/>
    <col min="11" max="11" width="22.140625" bestFit="1" customWidth="1"/>
    <col min="12" max="12" width="17.8554687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5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170</v>
      </c>
      <c r="B2" s="39">
        <v>0.35416666666666669</v>
      </c>
      <c r="C2" s="33" t="s">
        <v>194</v>
      </c>
      <c r="D2" s="33" t="s">
        <v>13</v>
      </c>
      <c r="E2" s="34" t="s">
        <v>14</v>
      </c>
      <c r="F2" s="33" t="s">
        <v>21</v>
      </c>
      <c r="G2" s="26" t="s">
        <v>22</v>
      </c>
      <c r="H2" s="26" t="s">
        <v>23</v>
      </c>
      <c r="I2" s="26" t="s">
        <v>24</v>
      </c>
      <c r="J2" s="26" t="s">
        <v>25</v>
      </c>
      <c r="K2" s="26" t="s">
        <v>26</v>
      </c>
      <c r="L2" s="79"/>
      <c r="M2" s="207">
        <f t="shared" ref="M2" si="0">VLOOKUP(A2,maincorescores,14)</f>
        <v>0.66153846153846152</v>
      </c>
      <c r="N2" s="215">
        <f>VLOOKUP(A2,maincorescores,15)</f>
        <v>68</v>
      </c>
      <c r="O2" s="21">
        <f>RANK(M2,M$2:M$27)</f>
        <v>1</v>
      </c>
    </row>
    <row r="3" spans="1:15" ht="15.75" x14ac:dyDescent="0.25">
      <c r="A3" s="41">
        <v>171</v>
      </c>
      <c r="B3" s="39">
        <v>0.35902777777777778</v>
      </c>
      <c r="C3" s="33" t="s">
        <v>194</v>
      </c>
      <c r="D3" s="33" t="s">
        <v>13</v>
      </c>
      <c r="E3" s="34" t="s">
        <v>14</v>
      </c>
      <c r="F3" s="33" t="s">
        <v>21</v>
      </c>
      <c r="G3" s="26" t="s">
        <v>399</v>
      </c>
      <c r="H3" s="26" t="s">
        <v>405</v>
      </c>
      <c r="I3" s="26" t="s">
        <v>430</v>
      </c>
      <c r="J3" s="26" t="s">
        <v>431</v>
      </c>
      <c r="K3" s="26" t="s">
        <v>432</v>
      </c>
      <c r="L3" s="79"/>
      <c r="M3" s="207">
        <f t="shared" ref="M3" si="1">VLOOKUP(A3,maincorescores,14)</f>
        <v>0.56538461538461537</v>
      </c>
      <c r="N3" s="215">
        <f>VLOOKUP(A3,maincorescores,15)</f>
        <v>59</v>
      </c>
      <c r="O3" s="21">
        <f>RANK(M3,M$2:M$27)</f>
        <v>2</v>
      </c>
    </row>
    <row r="6" spans="1:15" x14ac:dyDescent="0.25">
      <c r="F6" t="s">
        <v>520</v>
      </c>
    </row>
  </sheetData>
  <pageMargins left="0.7" right="0.7" top="0.75" bottom="0.75" header="0.3" footer="0.3"/>
  <pageSetup paperSize="9" scale="7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8"/>
  <sheetViews>
    <sheetView zoomScale="80" zoomScaleNormal="80" workbookViewId="0">
      <selection activeCell="L2" sqref="L2"/>
    </sheetView>
  </sheetViews>
  <sheetFormatPr defaultRowHeight="15" x14ac:dyDescent="0.25"/>
  <cols>
    <col min="1" max="1" width="10.140625" style="14" bestFit="1" customWidth="1"/>
    <col min="2" max="2" width="12.28515625" customWidth="1"/>
    <col min="3" max="3" width="8.85546875" style="14"/>
    <col min="5" max="5" width="12" bestFit="1" customWidth="1"/>
    <col min="7" max="7" width="26.5703125" bestFit="1" customWidth="1"/>
    <col min="8" max="8" width="24.140625" bestFit="1" customWidth="1"/>
    <col min="9" max="9" width="12.42578125" bestFit="1" customWidth="1"/>
    <col min="10" max="10" width="15.140625" bestFit="1" customWidth="1"/>
    <col min="11" max="11" width="28.28515625" bestFit="1" customWidth="1"/>
    <col min="12" max="12" width="17.8554687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5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507</v>
      </c>
      <c r="B2" s="39">
        <v>0.529166666666675</v>
      </c>
      <c r="C2" s="33" t="s">
        <v>194</v>
      </c>
      <c r="D2" s="33" t="s">
        <v>13</v>
      </c>
      <c r="E2" s="34" t="s">
        <v>17</v>
      </c>
      <c r="F2" s="33" t="s">
        <v>27</v>
      </c>
      <c r="G2" s="26" t="s">
        <v>207</v>
      </c>
      <c r="H2" s="26" t="s">
        <v>242</v>
      </c>
      <c r="I2" s="26" t="s">
        <v>217</v>
      </c>
      <c r="J2" s="26" t="s">
        <v>218</v>
      </c>
      <c r="K2" s="26" t="s">
        <v>219</v>
      </c>
      <c r="L2" s="79"/>
      <c r="M2" s="207">
        <f t="shared" ref="M2:M18" si="0">VLOOKUP(A2,maincorescores,14)</f>
        <v>0.59642857142857142</v>
      </c>
      <c r="N2" s="215">
        <f t="shared" ref="N2:N18" si="1">VLOOKUP(A2,maincorescores,15)</f>
        <v>48</v>
      </c>
      <c r="O2" s="21">
        <f t="shared" ref="O2:O18" si="2">RANK(M2,M$2:M$27)</f>
        <v>12</v>
      </c>
    </row>
    <row r="3" spans="1:15" ht="15.75" x14ac:dyDescent="0.25">
      <c r="A3" s="41">
        <v>508</v>
      </c>
      <c r="B3" s="39">
        <v>0.53402777777778698</v>
      </c>
      <c r="C3" s="33" t="s">
        <v>194</v>
      </c>
      <c r="D3" s="33" t="s">
        <v>13</v>
      </c>
      <c r="E3" s="34" t="s">
        <v>17</v>
      </c>
      <c r="F3" s="33" t="s">
        <v>27</v>
      </c>
      <c r="G3" s="26" t="s">
        <v>77</v>
      </c>
      <c r="H3" s="26" t="s">
        <v>101</v>
      </c>
      <c r="I3" s="26" t="s">
        <v>114</v>
      </c>
      <c r="J3" s="26" t="s">
        <v>115</v>
      </c>
      <c r="K3" s="26" t="s">
        <v>116</v>
      </c>
      <c r="L3" s="79"/>
      <c r="M3" s="207">
        <f t="shared" si="0"/>
        <v>0.6160714285714286</v>
      </c>
      <c r="N3" s="215">
        <f t="shared" si="1"/>
        <v>50</v>
      </c>
      <c r="O3" s="21">
        <f t="shared" si="2"/>
        <v>7</v>
      </c>
    </row>
    <row r="4" spans="1:15" ht="15.75" x14ac:dyDescent="0.25">
      <c r="A4" s="41">
        <v>509</v>
      </c>
      <c r="B4" s="39">
        <v>0.53888888888889896</v>
      </c>
      <c r="C4" s="33" t="s">
        <v>194</v>
      </c>
      <c r="D4" s="33" t="s">
        <v>13</v>
      </c>
      <c r="E4" s="34" t="s">
        <v>17</v>
      </c>
      <c r="F4" s="33" t="s">
        <v>27</v>
      </c>
      <c r="G4" s="26" t="s">
        <v>457</v>
      </c>
      <c r="H4" s="26" t="s">
        <v>458</v>
      </c>
      <c r="I4" s="26" t="s">
        <v>132</v>
      </c>
      <c r="J4" s="26" t="s">
        <v>461</v>
      </c>
      <c r="K4" s="26" t="s">
        <v>465</v>
      </c>
      <c r="L4" s="79"/>
      <c r="M4" s="207">
        <f t="shared" si="0"/>
        <v>0.58750000000000002</v>
      </c>
      <c r="N4" s="215">
        <f t="shared" si="1"/>
        <v>47</v>
      </c>
      <c r="O4" s="21">
        <f t="shared" si="2"/>
        <v>14</v>
      </c>
    </row>
    <row r="5" spans="1:15" ht="15.75" x14ac:dyDescent="0.25">
      <c r="A5" s="41">
        <v>510</v>
      </c>
      <c r="B5" s="39">
        <v>0.54375000000001095</v>
      </c>
      <c r="C5" s="33" t="s">
        <v>194</v>
      </c>
      <c r="D5" s="42" t="s">
        <v>13</v>
      </c>
      <c r="E5" s="35" t="s">
        <v>17</v>
      </c>
      <c r="F5" s="42" t="s">
        <v>27</v>
      </c>
      <c r="G5" s="78" t="s">
        <v>256</v>
      </c>
      <c r="H5" s="78" t="s">
        <v>90</v>
      </c>
      <c r="I5" s="78" t="s">
        <v>287</v>
      </c>
      <c r="J5" s="78" t="s">
        <v>288</v>
      </c>
      <c r="K5" s="78" t="s">
        <v>289</v>
      </c>
      <c r="L5" s="79"/>
      <c r="M5" s="207">
        <f t="shared" si="0"/>
        <v>0.59285714285714286</v>
      </c>
      <c r="N5" s="215">
        <f t="shared" si="1"/>
        <v>49</v>
      </c>
      <c r="O5" s="21">
        <f t="shared" si="2"/>
        <v>13</v>
      </c>
    </row>
    <row r="6" spans="1:15" ht="15.75" x14ac:dyDescent="0.25">
      <c r="A6" s="41">
        <v>511</v>
      </c>
      <c r="B6" s="39">
        <v>0.54861111111112304</v>
      </c>
      <c r="C6" s="33" t="s">
        <v>194</v>
      </c>
      <c r="D6" s="33" t="s">
        <v>13</v>
      </c>
      <c r="E6" s="34" t="s">
        <v>17</v>
      </c>
      <c r="F6" s="33" t="s">
        <v>27</v>
      </c>
      <c r="G6" s="26" t="s">
        <v>77</v>
      </c>
      <c r="H6" s="26" t="s">
        <v>90</v>
      </c>
      <c r="I6" s="26" t="s">
        <v>111</v>
      </c>
      <c r="J6" s="26" t="s">
        <v>112</v>
      </c>
      <c r="K6" s="26" t="s">
        <v>481</v>
      </c>
      <c r="L6" s="79"/>
      <c r="M6" s="207">
        <f t="shared" si="0"/>
        <v>0.6517857142857143</v>
      </c>
      <c r="N6" s="215">
        <f t="shared" si="1"/>
        <v>53</v>
      </c>
      <c r="O6" s="21">
        <f t="shared" si="2"/>
        <v>1</v>
      </c>
    </row>
    <row r="7" spans="1:15" ht="15.75" x14ac:dyDescent="0.25">
      <c r="A7" s="41">
        <v>512</v>
      </c>
      <c r="B7" s="39">
        <v>0.55347222222223502</v>
      </c>
      <c r="C7" s="33" t="s">
        <v>194</v>
      </c>
      <c r="D7" s="33" t="s">
        <v>13</v>
      </c>
      <c r="E7" s="34" t="s">
        <v>17</v>
      </c>
      <c r="F7" s="33" t="s">
        <v>27</v>
      </c>
      <c r="G7" s="26" t="s">
        <v>398</v>
      </c>
      <c r="H7" s="26" t="s">
        <v>445</v>
      </c>
      <c r="I7" s="26" t="s">
        <v>450</v>
      </c>
      <c r="J7" s="26" t="s">
        <v>451</v>
      </c>
      <c r="K7" s="26" t="s">
        <v>452</v>
      </c>
      <c r="L7" s="79"/>
      <c r="M7" s="207">
        <f t="shared" si="0"/>
        <v>0.65</v>
      </c>
      <c r="N7" s="215">
        <f t="shared" si="1"/>
        <v>53</v>
      </c>
      <c r="O7" s="21">
        <f t="shared" si="2"/>
        <v>2</v>
      </c>
    </row>
    <row r="8" spans="1:15" ht="15.75" x14ac:dyDescent="0.25">
      <c r="A8" s="41">
        <v>513</v>
      </c>
      <c r="B8" s="39">
        <v>0.558333333333347</v>
      </c>
      <c r="C8" s="33" t="s">
        <v>194</v>
      </c>
      <c r="D8" s="40" t="s">
        <v>13</v>
      </c>
      <c r="E8" s="37" t="s">
        <v>17</v>
      </c>
      <c r="F8" s="40" t="s">
        <v>46</v>
      </c>
      <c r="G8" s="77" t="s">
        <v>130</v>
      </c>
      <c r="H8" s="77" t="s">
        <v>143</v>
      </c>
      <c r="I8" s="77" t="s">
        <v>147</v>
      </c>
      <c r="J8" s="77" t="s">
        <v>148</v>
      </c>
      <c r="K8" s="77" t="s">
        <v>149</v>
      </c>
      <c r="L8" s="79"/>
      <c r="M8" s="207">
        <f t="shared" si="0"/>
        <v>0.60892857142857137</v>
      </c>
      <c r="N8" s="215">
        <f t="shared" si="1"/>
        <v>50</v>
      </c>
      <c r="O8" s="21">
        <f t="shared" si="2"/>
        <v>9</v>
      </c>
    </row>
    <row r="9" spans="1:15" ht="15.75" x14ac:dyDescent="0.25">
      <c r="A9" s="41">
        <v>514</v>
      </c>
      <c r="B9" s="39">
        <v>0.56319444444445899</v>
      </c>
      <c r="C9" s="33" t="s">
        <v>194</v>
      </c>
      <c r="D9" s="33" t="s">
        <v>181</v>
      </c>
      <c r="E9" s="34" t="s">
        <v>17</v>
      </c>
      <c r="F9" s="33" t="s">
        <v>46</v>
      </c>
      <c r="G9" s="26" t="s">
        <v>158</v>
      </c>
      <c r="H9" s="26" t="s">
        <v>186</v>
      </c>
      <c r="I9" s="26" t="s">
        <v>137</v>
      </c>
      <c r="J9" s="26" t="s">
        <v>169</v>
      </c>
      <c r="K9" s="26" t="s">
        <v>170</v>
      </c>
      <c r="L9" s="79"/>
      <c r="M9" s="207">
        <f t="shared" si="0"/>
        <v>0.58392857142857146</v>
      </c>
      <c r="N9" s="215">
        <f t="shared" si="1"/>
        <v>49</v>
      </c>
      <c r="O9" s="21">
        <f t="shared" si="2"/>
        <v>15</v>
      </c>
    </row>
    <row r="10" spans="1:15" ht="15.75" x14ac:dyDescent="0.25">
      <c r="A10" s="41">
        <v>515</v>
      </c>
      <c r="B10" s="39">
        <v>0.56805555555557097</v>
      </c>
      <c r="C10" s="33" t="s">
        <v>194</v>
      </c>
      <c r="D10" s="33" t="s">
        <v>13</v>
      </c>
      <c r="E10" s="34" t="s">
        <v>17</v>
      </c>
      <c r="F10" s="33" t="s">
        <v>27</v>
      </c>
      <c r="G10" s="26" t="s">
        <v>399</v>
      </c>
      <c r="H10" s="26" t="s">
        <v>405</v>
      </c>
      <c r="I10" s="26" t="s">
        <v>410</v>
      </c>
      <c r="J10" s="26" t="s">
        <v>411</v>
      </c>
      <c r="K10" s="26" t="s">
        <v>412</v>
      </c>
      <c r="L10" s="79"/>
      <c r="M10" s="207">
        <f t="shared" si="0"/>
        <v>0.6160714285714286</v>
      </c>
      <c r="N10" s="215">
        <f t="shared" si="1"/>
        <v>49</v>
      </c>
      <c r="O10" s="21">
        <f t="shared" si="2"/>
        <v>7</v>
      </c>
    </row>
    <row r="11" spans="1:15" ht="15.75" x14ac:dyDescent="0.25">
      <c r="A11" s="41">
        <v>516</v>
      </c>
      <c r="B11" s="39">
        <v>0.57291666666668295</v>
      </c>
      <c r="C11" s="33" t="s">
        <v>194</v>
      </c>
      <c r="D11" s="33" t="s">
        <v>13</v>
      </c>
      <c r="E11" s="34" t="s">
        <v>17</v>
      </c>
      <c r="F11" s="33" t="s">
        <v>27</v>
      </c>
      <c r="G11" s="26" t="s">
        <v>207</v>
      </c>
      <c r="H11" s="26" t="s">
        <v>246</v>
      </c>
      <c r="I11" s="26" t="s">
        <v>214</v>
      </c>
      <c r="J11" s="26" t="s">
        <v>215</v>
      </c>
      <c r="K11" s="26" t="s">
        <v>216</v>
      </c>
      <c r="L11" s="79"/>
      <c r="M11" s="207">
        <f t="shared" si="0"/>
        <v>0.60178571428571426</v>
      </c>
      <c r="N11" s="215">
        <f t="shared" si="1"/>
        <v>50</v>
      </c>
      <c r="O11" s="21">
        <f t="shared" si="2"/>
        <v>11</v>
      </c>
    </row>
    <row r="12" spans="1:15" ht="15.75" x14ac:dyDescent="0.25">
      <c r="A12" s="41">
        <v>517</v>
      </c>
      <c r="B12" s="39">
        <v>0.58750000000001901</v>
      </c>
      <c r="C12" s="33" t="s">
        <v>194</v>
      </c>
      <c r="D12" s="33" t="s">
        <v>13</v>
      </c>
      <c r="E12" s="34" t="s">
        <v>17</v>
      </c>
      <c r="F12" s="33" t="s">
        <v>27</v>
      </c>
      <c r="G12" s="26" t="s">
        <v>293</v>
      </c>
      <c r="H12" s="26" t="s">
        <v>23</v>
      </c>
      <c r="I12" s="26" t="s">
        <v>297</v>
      </c>
      <c r="J12" s="26" t="s">
        <v>298</v>
      </c>
      <c r="K12" s="26" t="s">
        <v>299</v>
      </c>
      <c r="L12" s="79"/>
      <c r="M12" s="207">
        <f t="shared" si="0"/>
        <v>0.61964285714285716</v>
      </c>
      <c r="N12" s="215">
        <f t="shared" si="1"/>
        <v>52</v>
      </c>
      <c r="O12" s="21">
        <f t="shared" si="2"/>
        <v>6</v>
      </c>
    </row>
    <row r="13" spans="1:15" ht="15.75" x14ac:dyDescent="0.25">
      <c r="A13" s="41">
        <v>518</v>
      </c>
      <c r="B13" s="39">
        <v>0.59236111111113099</v>
      </c>
      <c r="C13" s="33" t="s">
        <v>194</v>
      </c>
      <c r="D13" s="33" t="s">
        <v>13</v>
      </c>
      <c r="E13" s="34" t="s">
        <v>17</v>
      </c>
      <c r="F13" s="33" t="s">
        <v>46</v>
      </c>
      <c r="G13" s="26" t="s">
        <v>326</v>
      </c>
      <c r="H13" s="26" t="s">
        <v>341</v>
      </c>
      <c r="I13" s="26" t="s">
        <v>357</v>
      </c>
      <c r="J13" s="26" t="s">
        <v>358</v>
      </c>
      <c r="K13" s="26" t="s">
        <v>359</v>
      </c>
      <c r="L13" s="79"/>
      <c r="M13" s="207" t="str">
        <f t="shared" si="0"/>
        <v>WD</v>
      </c>
      <c r="N13" s="215" t="str">
        <f t="shared" si="1"/>
        <v>WD</v>
      </c>
      <c r="O13" s="21" t="e">
        <f t="shared" si="2"/>
        <v>#VALUE!</v>
      </c>
    </row>
    <row r="14" spans="1:15" ht="15.75" x14ac:dyDescent="0.25">
      <c r="A14" s="41">
        <v>519</v>
      </c>
      <c r="B14" s="39">
        <v>0.59722222222224297</v>
      </c>
      <c r="C14" s="33" t="s">
        <v>194</v>
      </c>
      <c r="D14" s="25" t="s">
        <v>13</v>
      </c>
      <c r="E14" s="24" t="s">
        <v>17</v>
      </c>
      <c r="F14" s="25" t="s">
        <v>46</v>
      </c>
      <c r="G14" s="24" t="s">
        <v>255</v>
      </c>
      <c r="H14" s="24" t="s">
        <v>60</v>
      </c>
      <c r="I14" s="24" t="s">
        <v>64</v>
      </c>
      <c r="J14" s="24" t="s">
        <v>65</v>
      </c>
      <c r="K14" s="24" t="s">
        <v>66</v>
      </c>
      <c r="L14" s="79"/>
      <c r="M14" s="207">
        <f t="shared" si="0"/>
        <v>0.64642857142857146</v>
      </c>
      <c r="N14" s="215">
        <f t="shared" si="1"/>
        <v>52</v>
      </c>
      <c r="O14" s="21">
        <f t="shared" si="2"/>
        <v>3</v>
      </c>
    </row>
    <row r="15" spans="1:15" ht="15.75" x14ac:dyDescent="0.25">
      <c r="A15" s="41">
        <v>520</v>
      </c>
      <c r="B15" s="39">
        <v>0.60208333333335495</v>
      </c>
      <c r="C15" s="33" t="s">
        <v>194</v>
      </c>
      <c r="D15" s="33" t="s">
        <v>181</v>
      </c>
      <c r="E15" s="37" t="s">
        <v>17</v>
      </c>
      <c r="F15" s="40" t="s">
        <v>46</v>
      </c>
      <c r="G15" s="77" t="s">
        <v>130</v>
      </c>
      <c r="H15" s="77" t="s">
        <v>150</v>
      </c>
      <c r="I15" s="77" t="s">
        <v>155</v>
      </c>
      <c r="J15" s="77" t="s">
        <v>156</v>
      </c>
      <c r="K15" s="77" t="s">
        <v>157</v>
      </c>
      <c r="L15" s="79"/>
      <c r="M15" s="207">
        <f t="shared" si="0"/>
        <v>0.6071428571428571</v>
      </c>
      <c r="N15" s="215">
        <f t="shared" si="1"/>
        <v>50</v>
      </c>
      <c r="O15" s="21">
        <f t="shared" si="2"/>
        <v>10</v>
      </c>
    </row>
    <row r="16" spans="1:15" ht="15.75" x14ac:dyDescent="0.25">
      <c r="A16" s="41">
        <v>521</v>
      </c>
      <c r="B16" s="39">
        <v>0.60694444444446705</v>
      </c>
      <c r="C16" s="33" t="s">
        <v>194</v>
      </c>
      <c r="D16" s="33" t="s">
        <v>13</v>
      </c>
      <c r="E16" s="34" t="s">
        <v>17</v>
      </c>
      <c r="F16" s="33" t="s">
        <v>46</v>
      </c>
      <c r="G16" s="26" t="s">
        <v>326</v>
      </c>
      <c r="H16" s="26" t="s">
        <v>327</v>
      </c>
      <c r="I16" s="26" t="s">
        <v>354</v>
      </c>
      <c r="J16" s="26" t="s">
        <v>355</v>
      </c>
      <c r="K16" s="26" t="s">
        <v>356</v>
      </c>
      <c r="L16" s="79"/>
      <c r="M16" s="207">
        <f t="shared" si="0"/>
        <v>0.625</v>
      </c>
      <c r="N16" s="215">
        <f t="shared" si="1"/>
        <v>50</v>
      </c>
      <c r="O16" s="21">
        <f t="shared" si="2"/>
        <v>5</v>
      </c>
    </row>
    <row r="17" spans="1:15" ht="15.75" x14ac:dyDescent="0.25">
      <c r="A17" s="41">
        <v>522</v>
      </c>
      <c r="B17" s="39">
        <v>0.61180555555557903</v>
      </c>
      <c r="C17" s="33" t="s">
        <v>194</v>
      </c>
      <c r="D17" s="40" t="s">
        <v>13</v>
      </c>
      <c r="E17" s="34" t="s">
        <v>17</v>
      </c>
      <c r="F17" s="33" t="s">
        <v>46</v>
      </c>
      <c r="G17" s="26" t="s">
        <v>158</v>
      </c>
      <c r="H17" s="26" t="s">
        <v>182</v>
      </c>
      <c r="I17" s="26" t="s">
        <v>137</v>
      </c>
      <c r="J17" s="26" t="s">
        <v>179</v>
      </c>
      <c r="K17" s="26" t="s">
        <v>180</v>
      </c>
      <c r="L17" s="79"/>
      <c r="M17" s="207">
        <f t="shared" si="0"/>
        <v>0.5625</v>
      </c>
      <c r="N17" s="215">
        <f t="shared" si="1"/>
        <v>47</v>
      </c>
      <c r="O17" s="21">
        <f t="shared" si="2"/>
        <v>16</v>
      </c>
    </row>
    <row r="18" spans="1:15" ht="15.75" x14ac:dyDescent="0.25">
      <c r="A18" s="41">
        <v>523</v>
      </c>
      <c r="B18" s="39">
        <v>0.61666666666669101</v>
      </c>
      <c r="C18" s="33" t="s">
        <v>194</v>
      </c>
      <c r="D18" s="42" t="s">
        <v>13</v>
      </c>
      <c r="E18" s="35" t="s">
        <v>17</v>
      </c>
      <c r="F18" s="42" t="s">
        <v>27</v>
      </c>
      <c r="G18" s="78" t="s">
        <v>256</v>
      </c>
      <c r="H18" s="78" t="s">
        <v>266</v>
      </c>
      <c r="I18" s="78" t="s">
        <v>262</v>
      </c>
      <c r="J18" s="78" t="s">
        <v>263</v>
      </c>
      <c r="K18" s="78" t="s">
        <v>264</v>
      </c>
      <c r="L18" s="79"/>
      <c r="M18" s="207">
        <f t="shared" si="0"/>
        <v>0.63214285714285712</v>
      </c>
      <c r="N18" s="215">
        <f t="shared" si="1"/>
        <v>51</v>
      </c>
      <c r="O18" s="21">
        <f t="shared" si="2"/>
        <v>4</v>
      </c>
    </row>
  </sheetData>
  <sortState ref="A2:O19">
    <sortCondition ref="A2:A19"/>
  </sortState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05"/>
  <sheetViews>
    <sheetView workbookViewId="0">
      <selection activeCell="A2" sqref="A2"/>
    </sheetView>
  </sheetViews>
  <sheetFormatPr defaultRowHeight="15" x14ac:dyDescent="0.25"/>
  <cols>
    <col min="1" max="1" width="10.42578125" style="14" bestFit="1" customWidth="1"/>
    <col min="4" max="4" width="8.5703125" bestFit="1" customWidth="1"/>
    <col min="5" max="5" width="13.85546875" bestFit="1" customWidth="1"/>
    <col min="7" max="7" width="35.42578125" bestFit="1" customWidth="1"/>
    <col min="8" max="8" width="28.85546875" bestFit="1" customWidth="1"/>
    <col min="9" max="9" width="24.42578125" customWidth="1"/>
    <col min="10" max="10" width="25.28515625" customWidth="1"/>
    <col min="11" max="11" width="36.5703125" bestFit="1" customWidth="1"/>
    <col min="12" max="12" width="12" customWidth="1"/>
  </cols>
  <sheetData>
    <row r="1" spans="1:16" ht="31.5" x14ac:dyDescent="0.25">
      <c r="A1" s="89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108" t="s">
        <v>7</v>
      </c>
      <c r="L1" s="89" t="s">
        <v>8</v>
      </c>
      <c r="M1" s="38"/>
      <c r="N1" s="38"/>
      <c r="O1" s="38"/>
      <c r="P1" s="38"/>
    </row>
    <row r="2" spans="1:16" s="38" customFormat="1" ht="27" customHeight="1" x14ac:dyDescent="0.25">
      <c r="A2" s="41">
        <v>168</v>
      </c>
      <c r="B2" s="39">
        <v>0.64097222222224803</v>
      </c>
      <c r="C2" s="33" t="s">
        <v>193</v>
      </c>
      <c r="D2" s="33" t="s">
        <v>18</v>
      </c>
      <c r="E2" s="34" t="s">
        <v>20</v>
      </c>
      <c r="F2" s="33" t="s">
        <v>27</v>
      </c>
      <c r="G2" s="26" t="s">
        <v>207</v>
      </c>
      <c r="H2" s="26" t="s">
        <v>23</v>
      </c>
      <c r="I2" s="26" t="s">
        <v>474</v>
      </c>
      <c r="J2" s="26" t="s">
        <v>9</v>
      </c>
      <c r="K2" s="26" t="s">
        <v>9</v>
      </c>
      <c r="L2" s="21"/>
      <c r="M2"/>
      <c r="N2"/>
      <c r="O2"/>
      <c r="P2"/>
    </row>
    <row r="3" spans="1:16" ht="15.75" x14ac:dyDescent="0.25">
      <c r="A3" s="41">
        <v>87</v>
      </c>
      <c r="B3" s="32">
        <v>0.52916666666666501</v>
      </c>
      <c r="C3" s="33" t="s">
        <v>192</v>
      </c>
      <c r="D3" s="33" t="s">
        <v>10</v>
      </c>
      <c r="E3" s="34" t="s">
        <v>11</v>
      </c>
      <c r="F3" s="33" t="s">
        <v>21</v>
      </c>
      <c r="G3" s="26" t="s">
        <v>399</v>
      </c>
      <c r="H3" s="26" t="s">
        <v>23</v>
      </c>
      <c r="I3" s="26" t="s">
        <v>430</v>
      </c>
      <c r="J3" s="26" t="s">
        <v>431</v>
      </c>
      <c r="K3" s="26" t="s">
        <v>432</v>
      </c>
      <c r="L3" s="79"/>
    </row>
    <row r="4" spans="1:16" ht="15.75" x14ac:dyDescent="0.25">
      <c r="A4" s="41">
        <v>171</v>
      </c>
      <c r="B4" s="39">
        <v>0.35902777777777778</v>
      </c>
      <c r="C4" s="33" t="s">
        <v>194</v>
      </c>
      <c r="D4" s="33" t="s">
        <v>13</v>
      </c>
      <c r="E4" s="34" t="s">
        <v>14</v>
      </c>
      <c r="F4" s="33" t="s">
        <v>21</v>
      </c>
      <c r="G4" s="26" t="s">
        <v>399</v>
      </c>
      <c r="H4" s="26" t="s">
        <v>405</v>
      </c>
      <c r="I4" s="26" t="s">
        <v>430</v>
      </c>
      <c r="J4" s="26" t="s">
        <v>431</v>
      </c>
      <c r="K4" s="26" t="s">
        <v>432</v>
      </c>
      <c r="L4" s="79"/>
    </row>
    <row r="5" spans="1:16" ht="15.75" x14ac:dyDescent="0.25">
      <c r="A5" s="41">
        <v>15</v>
      </c>
      <c r="B5" s="32">
        <v>0.422222222222222</v>
      </c>
      <c r="C5" s="33" t="s">
        <v>191</v>
      </c>
      <c r="D5" s="25" t="s">
        <v>10</v>
      </c>
      <c r="E5" s="24" t="s">
        <v>11</v>
      </c>
      <c r="F5" s="25" t="s">
        <v>46</v>
      </c>
      <c r="G5" s="24" t="s">
        <v>255</v>
      </c>
      <c r="H5" s="26" t="s">
        <v>47</v>
      </c>
      <c r="I5" s="24" t="s">
        <v>48</v>
      </c>
      <c r="J5" s="24" t="s">
        <v>49</v>
      </c>
      <c r="K5" s="24" t="s">
        <v>50</v>
      </c>
      <c r="L5" s="79"/>
    </row>
    <row r="6" spans="1:16" ht="15.75" x14ac:dyDescent="0.25">
      <c r="A6" s="41">
        <v>4</v>
      </c>
      <c r="B6" s="32">
        <v>0.36875000000000002</v>
      </c>
      <c r="C6" s="33" t="s">
        <v>191</v>
      </c>
      <c r="D6" s="42" t="s">
        <v>10</v>
      </c>
      <c r="E6" s="35" t="s">
        <v>11</v>
      </c>
      <c r="F6" s="42" t="s">
        <v>21</v>
      </c>
      <c r="G6" s="78" t="s">
        <v>256</v>
      </c>
      <c r="H6" s="78" t="s">
        <v>23</v>
      </c>
      <c r="I6" s="78" t="s">
        <v>278</v>
      </c>
      <c r="J6" s="78" t="s">
        <v>279</v>
      </c>
      <c r="K6" s="78" t="s">
        <v>280</v>
      </c>
      <c r="L6" s="79" t="s">
        <v>9</v>
      </c>
    </row>
    <row r="7" spans="1:16" ht="15.75" x14ac:dyDescent="0.25">
      <c r="A7" s="41">
        <v>45</v>
      </c>
      <c r="B7" s="32">
        <v>0.59236111111110801</v>
      </c>
      <c r="C7" s="33" t="s">
        <v>191</v>
      </c>
      <c r="D7" s="33" t="s">
        <v>10</v>
      </c>
      <c r="E7" s="34" t="s">
        <v>12</v>
      </c>
      <c r="F7" s="33" t="s">
        <v>27</v>
      </c>
      <c r="G7" s="26" t="s">
        <v>386</v>
      </c>
      <c r="H7" s="26" t="s">
        <v>387</v>
      </c>
      <c r="I7" s="26" t="s">
        <v>119</v>
      </c>
      <c r="J7" s="26" t="s">
        <v>394</v>
      </c>
      <c r="K7" s="26" t="s">
        <v>395</v>
      </c>
      <c r="L7" s="26"/>
    </row>
    <row r="8" spans="1:16" ht="15.75" x14ac:dyDescent="0.25">
      <c r="A8" s="41">
        <v>42</v>
      </c>
      <c r="B8" s="32">
        <v>0.57777777777777495</v>
      </c>
      <c r="C8" s="33" t="s">
        <v>191</v>
      </c>
      <c r="D8" s="42" t="s">
        <v>10</v>
      </c>
      <c r="E8" s="24" t="s">
        <v>12</v>
      </c>
      <c r="F8" s="25" t="s">
        <v>46</v>
      </c>
      <c r="G8" s="24" t="s">
        <v>255</v>
      </c>
      <c r="H8" s="26" t="s">
        <v>47</v>
      </c>
      <c r="I8" s="24" t="s">
        <v>54</v>
      </c>
      <c r="J8" s="24" t="s">
        <v>55</v>
      </c>
      <c r="K8" s="24" t="s">
        <v>56</v>
      </c>
      <c r="L8" s="77"/>
    </row>
    <row r="9" spans="1:16" ht="15.75" x14ac:dyDescent="0.25">
      <c r="A9" s="41">
        <v>138</v>
      </c>
      <c r="B9" s="39">
        <v>0.45138888888888901</v>
      </c>
      <c r="C9" s="33" t="s">
        <v>193</v>
      </c>
      <c r="D9" s="25" t="s">
        <v>13</v>
      </c>
      <c r="E9" s="24" t="s">
        <v>15</v>
      </c>
      <c r="F9" s="25" t="s">
        <v>46</v>
      </c>
      <c r="G9" s="24" t="s">
        <v>255</v>
      </c>
      <c r="H9" s="24" t="s">
        <v>60</v>
      </c>
      <c r="I9" s="24" t="s">
        <v>54</v>
      </c>
      <c r="J9" s="24" t="s">
        <v>55</v>
      </c>
      <c r="K9" s="24" t="s">
        <v>56</v>
      </c>
      <c r="L9" s="21"/>
    </row>
    <row r="10" spans="1:16" ht="15.75" x14ac:dyDescent="0.25">
      <c r="A10" s="41">
        <v>24</v>
      </c>
      <c r="B10" s="32">
        <v>0.48055555555555401</v>
      </c>
      <c r="C10" s="33" t="s">
        <v>191</v>
      </c>
      <c r="D10" s="33" t="s">
        <v>10</v>
      </c>
      <c r="E10" s="35" t="s">
        <v>11</v>
      </c>
      <c r="F10" s="42" t="s">
        <v>27</v>
      </c>
      <c r="G10" s="26" t="s">
        <v>485</v>
      </c>
      <c r="H10" s="26" t="s">
        <v>23</v>
      </c>
      <c r="I10" s="26" t="s">
        <v>486</v>
      </c>
      <c r="J10" s="26" t="s">
        <v>487</v>
      </c>
      <c r="K10" s="26" t="s">
        <v>488</v>
      </c>
      <c r="L10" s="80"/>
    </row>
    <row r="11" spans="1:16" ht="15.75" x14ac:dyDescent="0.25">
      <c r="A11" s="41">
        <v>176</v>
      </c>
      <c r="B11" s="39">
        <v>0.38333333333333303</v>
      </c>
      <c r="C11" s="33" t="s">
        <v>194</v>
      </c>
      <c r="D11" s="25" t="s">
        <v>13</v>
      </c>
      <c r="E11" s="24" t="s">
        <v>14</v>
      </c>
      <c r="F11" s="25" t="s">
        <v>46</v>
      </c>
      <c r="G11" s="24" t="s">
        <v>255</v>
      </c>
      <c r="H11" s="24" t="s">
        <v>60</v>
      </c>
      <c r="I11" s="24" t="s">
        <v>61</v>
      </c>
      <c r="J11" s="24" t="s">
        <v>62</v>
      </c>
      <c r="K11" s="24" t="s">
        <v>63</v>
      </c>
      <c r="L11" s="79"/>
    </row>
    <row r="12" spans="1:16" ht="15.75" x14ac:dyDescent="0.25">
      <c r="A12" s="41">
        <v>47</v>
      </c>
      <c r="B12" s="32">
        <v>0.61180555555555205</v>
      </c>
      <c r="C12" s="33" t="s">
        <v>191</v>
      </c>
      <c r="D12" s="33" t="s">
        <v>10</v>
      </c>
      <c r="E12" s="34" t="s">
        <v>12</v>
      </c>
      <c r="F12" s="33" t="s">
        <v>46</v>
      </c>
      <c r="G12" s="26" t="s">
        <v>326</v>
      </c>
      <c r="H12" s="26" t="s">
        <v>327</v>
      </c>
      <c r="I12" s="26" t="s">
        <v>334</v>
      </c>
      <c r="J12" s="26" t="s">
        <v>335</v>
      </c>
      <c r="K12" s="26" t="s">
        <v>336</v>
      </c>
      <c r="L12" s="79"/>
    </row>
    <row r="13" spans="1:16" ht="15.75" x14ac:dyDescent="0.25">
      <c r="A13" s="41">
        <v>146</v>
      </c>
      <c r="B13" s="39">
        <v>0.51458333333333905</v>
      </c>
      <c r="C13" s="33" t="s">
        <v>193</v>
      </c>
      <c r="D13" s="33" t="s">
        <v>13</v>
      </c>
      <c r="E13" s="34" t="s">
        <v>16</v>
      </c>
      <c r="F13" s="33" t="s">
        <v>46</v>
      </c>
      <c r="G13" s="26" t="s">
        <v>326</v>
      </c>
      <c r="H13" s="26" t="s">
        <v>327</v>
      </c>
      <c r="I13" s="26" t="s">
        <v>334</v>
      </c>
      <c r="J13" s="26" t="s">
        <v>335</v>
      </c>
      <c r="K13" s="26" t="s">
        <v>336</v>
      </c>
      <c r="L13" s="21"/>
    </row>
    <row r="14" spans="1:16" ht="15.75" x14ac:dyDescent="0.25">
      <c r="A14" s="41">
        <v>53</v>
      </c>
      <c r="B14" s="32">
        <v>0.64097222222221895</v>
      </c>
      <c r="C14" s="33" t="s">
        <v>191</v>
      </c>
      <c r="D14" s="42" t="s">
        <v>10</v>
      </c>
      <c r="E14" s="35" t="s">
        <v>12</v>
      </c>
      <c r="F14" s="42" t="s">
        <v>27</v>
      </c>
      <c r="G14" s="78" t="s">
        <v>256</v>
      </c>
      <c r="H14" s="78" t="s">
        <v>90</v>
      </c>
      <c r="I14" s="78" t="s">
        <v>82</v>
      </c>
      <c r="J14" s="78" t="s">
        <v>25</v>
      </c>
      <c r="K14" s="78" t="s">
        <v>265</v>
      </c>
      <c r="L14" s="80"/>
    </row>
    <row r="15" spans="1:16" ht="15.75" x14ac:dyDescent="0.25">
      <c r="A15" s="41">
        <v>148</v>
      </c>
      <c r="B15" s="39">
        <v>0.52430555555556302</v>
      </c>
      <c r="C15" s="33" t="s">
        <v>193</v>
      </c>
      <c r="D15" s="33" t="s">
        <v>13</v>
      </c>
      <c r="E15" s="34" t="s">
        <v>16</v>
      </c>
      <c r="F15" s="33" t="s">
        <v>27</v>
      </c>
      <c r="G15" s="78" t="s">
        <v>256</v>
      </c>
      <c r="H15" s="78" t="s">
        <v>266</v>
      </c>
      <c r="I15" s="78" t="s">
        <v>82</v>
      </c>
      <c r="J15" s="78" t="s">
        <v>25</v>
      </c>
      <c r="K15" s="78" t="s">
        <v>265</v>
      </c>
      <c r="L15" s="21"/>
    </row>
    <row r="16" spans="1:16" ht="15.75" x14ac:dyDescent="0.25">
      <c r="A16" s="41">
        <v>6</v>
      </c>
      <c r="B16" s="32">
        <v>0.37847222222222199</v>
      </c>
      <c r="C16" s="33" t="s">
        <v>191</v>
      </c>
      <c r="D16" s="33" t="s">
        <v>10</v>
      </c>
      <c r="E16" s="34" t="s">
        <v>11</v>
      </c>
      <c r="F16" s="33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79" t="s">
        <v>9</v>
      </c>
    </row>
    <row r="17" spans="1:12" ht="15.75" x14ac:dyDescent="0.25">
      <c r="A17" s="41">
        <v>170</v>
      </c>
      <c r="B17" s="39">
        <v>0.35416666666666669</v>
      </c>
      <c r="C17" s="33" t="s">
        <v>194</v>
      </c>
      <c r="D17" s="33" t="s">
        <v>13</v>
      </c>
      <c r="E17" s="34" t="s">
        <v>14</v>
      </c>
      <c r="F17" s="33" t="s">
        <v>21</v>
      </c>
      <c r="G17" s="26" t="s">
        <v>22</v>
      </c>
      <c r="H17" s="26" t="s">
        <v>23</v>
      </c>
      <c r="I17" s="26" t="s">
        <v>24</v>
      </c>
      <c r="J17" s="26" t="s">
        <v>25</v>
      </c>
      <c r="K17" s="26" t="s">
        <v>26</v>
      </c>
      <c r="L17" s="79"/>
    </row>
    <row r="18" spans="1:12" ht="15.75" x14ac:dyDescent="0.25">
      <c r="A18" s="41">
        <v>167</v>
      </c>
      <c r="B18" s="39">
        <v>0.63611111111113705</v>
      </c>
      <c r="C18" s="33" t="s">
        <v>193</v>
      </c>
      <c r="D18" s="40" t="s">
        <v>18</v>
      </c>
      <c r="E18" s="34" t="s">
        <v>20</v>
      </c>
      <c r="F18" s="33" t="s">
        <v>46</v>
      </c>
      <c r="G18" s="26" t="s">
        <v>457</v>
      </c>
      <c r="H18" s="26" t="s">
        <v>23</v>
      </c>
      <c r="I18" s="26" t="s">
        <v>468</v>
      </c>
      <c r="J18" s="26" t="s">
        <v>469</v>
      </c>
      <c r="K18" s="26" t="s">
        <v>470</v>
      </c>
      <c r="L18" s="21"/>
    </row>
    <row r="19" spans="1:12" ht="15.75" x14ac:dyDescent="0.25">
      <c r="A19" s="41">
        <v>52</v>
      </c>
      <c r="B19" s="32">
        <v>0.63611111111110796</v>
      </c>
      <c r="C19" s="33" t="s">
        <v>191</v>
      </c>
      <c r="D19" s="33" t="s">
        <v>10</v>
      </c>
      <c r="E19" s="34" t="s">
        <v>12</v>
      </c>
      <c r="F19" s="33" t="s">
        <v>27</v>
      </c>
      <c r="G19" s="26" t="s">
        <v>399</v>
      </c>
      <c r="H19" s="26" t="s">
        <v>405</v>
      </c>
      <c r="I19" s="26" t="s">
        <v>410</v>
      </c>
      <c r="J19" s="26" t="s">
        <v>411</v>
      </c>
      <c r="K19" s="26" t="s">
        <v>412</v>
      </c>
      <c r="L19" s="80"/>
    </row>
    <row r="20" spans="1:12" ht="15.75" x14ac:dyDescent="0.25">
      <c r="A20" s="41">
        <v>515</v>
      </c>
      <c r="B20" s="39">
        <v>0.56805555555557097</v>
      </c>
      <c r="C20" s="33" t="s">
        <v>194</v>
      </c>
      <c r="D20" s="33" t="s">
        <v>13</v>
      </c>
      <c r="E20" s="34" t="s">
        <v>17</v>
      </c>
      <c r="F20" s="33" t="s">
        <v>27</v>
      </c>
      <c r="G20" s="26" t="s">
        <v>399</v>
      </c>
      <c r="H20" s="26" t="s">
        <v>405</v>
      </c>
      <c r="I20" s="26" t="s">
        <v>410</v>
      </c>
      <c r="J20" s="26" t="s">
        <v>411</v>
      </c>
      <c r="K20" s="26" t="s">
        <v>412</v>
      </c>
      <c r="L20" s="79"/>
    </row>
    <row r="21" spans="1:12" ht="15.75" x14ac:dyDescent="0.25">
      <c r="A21" s="41">
        <v>27</v>
      </c>
      <c r="B21" s="32">
        <v>0.49513888888888702</v>
      </c>
      <c r="C21" s="33" t="s">
        <v>191</v>
      </c>
      <c r="D21" s="40" t="s">
        <v>10</v>
      </c>
      <c r="E21" s="37" t="s">
        <v>11</v>
      </c>
      <c r="F21" s="40" t="s">
        <v>46</v>
      </c>
      <c r="G21" s="77" t="s">
        <v>130</v>
      </c>
      <c r="H21" s="77" t="s">
        <v>131</v>
      </c>
      <c r="I21" s="77" t="s">
        <v>132</v>
      </c>
      <c r="J21" s="77" t="s">
        <v>133</v>
      </c>
      <c r="K21" s="77" t="s">
        <v>119</v>
      </c>
      <c r="L21" s="77"/>
    </row>
    <row r="22" spans="1:12" ht="15.75" x14ac:dyDescent="0.25">
      <c r="A22" s="41">
        <v>182</v>
      </c>
      <c r="B22" s="39">
        <v>0.41249999999999998</v>
      </c>
      <c r="C22" s="33" t="s">
        <v>194</v>
      </c>
      <c r="D22" s="40" t="s">
        <v>13</v>
      </c>
      <c r="E22" s="34" t="s">
        <v>14</v>
      </c>
      <c r="F22" s="40" t="s">
        <v>46</v>
      </c>
      <c r="G22" s="77" t="s">
        <v>130</v>
      </c>
      <c r="H22" s="77" t="s">
        <v>150</v>
      </c>
      <c r="I22" s="77" t="s">
        <v>132</v>
      </c>
      <c r="J22" s="77" t="s">
        <v>133</v>
      </c>
      <c r="K22" s="77" t="s">
        <v>119</v>
      </c>
      <c r="L22" s="79"/>
    </row>
    <row r="23" spans="1:12" ht="15.75" x14ac:dyDescent="0.25">
      <c r="A23" s="41">
        <v>174</v>
      </c>
      <c r="B23" s="39">
        <v>0.37361111111111101</v>
      </c>
      <c r="C23" s="33" t="s">
        <v>194</v>
      </c>
      <c r="D23" s="33" t="s">
        <v>13</v>
      </c>
      <c r="E23" s="35" t="s">
        <v>14</v>
      </c>
      <c r="F23" s="33" t="s">
        <v>27</v>
      </c>
      <c r="G23" s="26" t="s">
        <v>398</v>
      </c>
      <c r="H23" s="26" t="s">
        <v>445</v>
      </c>
      <c r="I23" s="26" t="s">
        <v>228</v>
      </c>
      <c r="J23" s="26" t="s">
        <v>446</v>
      </c>
      <c r="K23" s="26" t="s">
        <v>447</v>
      </c>
      <c r="L23" s="79"/>
    </row>
    <row r="24" spans="1:12" ht="15.75" x14ac:dyDescent="0.25">
      <c r="A24" s="41">
        <v>62</v>
      </c>
      <c r="B24" s="32">
        <v>0.35902777777777778</v>
      </c>
      <c r="C24" s="33" t="s">
        <v>203</v>
      </c>
      <c r="D24" s="33" t="s">
        <v>10</v>
      </c>
      <c r="E24" s="34" t="s">
        <v>12</v>
      </c>
      <c r="F24" s="33" t="s">
        <v>21</v>
      </c>
      <c r="G24" s="26" t="s">
        <v>77</v>
      </c>
      <c r="H24" s="26" t="s">
        <v>78</v>
      </c>
      <c r="I24" s="26" t="s">
        <v>84</v>
      </c>
      <c r="J24" s="26" t="s">
        <v>85</v>
      </c>
      <c r="K24" s="26" t="s">
        <v>86</v>
      </c>
      <c r="L24" s="79"/>
    </row>
    <row r="25" spans="1:12" ht="15.75" x14ac:dyDescent="0.25">
      <c r="A25" s="41">
        <v>28</v>
      </c>
      <c r="B25" s="32">
        <v>0.499999999999999</v>
      </c>
      <c r="C25" s="33" t="s">
        <v>191</v>
      </c>
      <c r="D25" s="33" t="s">
        <v>10</v>
      </c>
      <c r="E25" s="34" t="s">
        <v>11</v>
      </c>
      <c r="F25" s="33" t="s">
        <v>46</v>
      </c>
      <c r="G25" s="26" t="s">
        <v>158</v>
      </c>
      <c r="H25" s="26" t="s">
        <v>159</v>
      </c>
      <c r="I25" s="26" t="s">
        <v>163</v>
      </c>
      <c r="J25" s="26" t="s">
        <v>164</v>
      </c>
      <c r="K25" s="26" t="s">
        <v>496</v>
      </c>
      <c r="L25" s="26"/>
    </row>
    <row r="26" spans="1:12" ht="15.75" x14ac:dyDescent="0.25">
      <c r="A26" s="41">
        <v>180</v>
      </c>
      <c r="B26" s="39">
        <v>0.40277777777777801</v>
      </c>
      <c r="C26" s="33" t="s">
        <v>194</v>
      </c>
      <c r="D26" s="33" t="s">
        <v>181</v>
      </c>
      <c r="E26" s="34" t="s">
        <v>14</v>
      </c>
      <c r="F26" s="33" t="s">
        <v>46</v>
      </c>
      <c r="G26" s="26" t="s">
        <v>158</v>
      </c>
      <c r="H26" s="26" t="s">
        <v>186</v>
      </c>
      <c r="I26" s="26" t="s">
        <v>163</v>
      </c>
      <c r="J26" s="26" t="s">
        <v>164</v>
      </c>
      <c r="K26" s="26" t="s">
        <v>496</v>
      </c>
      <c r="L26" s="79"/>
    </row>
    <row r="27" spans="1:12" ht="15.75" x14ac:dyDescent="0.25">
      <c r="A27" s="41">
        <v>161</v>
      </c>
      <c r="B27" s="39">
        <v>0.59722222222224297</v>
      </c>
      <c r="C27" s="33" t="s">
        <v>193</v>
      </c>
      <c r="D27" s="33" t="s">
        <v>181</v>
      </c>
      <c r="E27" s="34" t="s">
        <v>16</v>
      </c>
      <c r="F27" s="33" t="s">
        <v>27</v>
      </c>
      <c r="G27" s="26" t="s">
        <v>457</v>
      </c>
      <c r="H27" s="26" t="s">
        <v>458</v>
      </c>
      <c r="I27" s="26" t="s">
        <v>489</v>
      </c>
      <c r="J27" s="26" t="s">
        <v>490</v>
      </c>
      <c r="K27" s="26" t="s">
        <v>491</v>
      </c>
      <c r="L27" s="21"/>
    </row>
    <row r="28" spans="1:12" ht="15.75" x14ac:dyDescent="0.25">
      <c r="A28" s="41">
        <v>39</v>
      </c>
      <c r="B28" s="32">
        <v>0.563194444444442</v>
      </c>
      <c r="C28" s="33" t="s">
        <v>191</v>
      </c>
      <c r="D28" s="33" t="s">
        <v>10</v>
      </c>
      <c r="E28" s="34" t="s">
        <v>12</v>
      </c>
      <c r="F28" s="33" t="s">
        <v>27</v>
      </c>
      <c r="G28" s="26" t="s">
        <v>207</v>
      </c>
      <c r="H28" s="26" t="s">
        <v>220</v>
      </c>
      <c r="I28" s="26" t="s">
        <v>228</v>
      </c>
      <c r="J28" s="26" t="s">
        <v>229</v>
      </c>
      <c r="K28" s="26" t="s">
        <v>230</v>
      </c>
      <c r="L28" s="80"/>
    </row>
    <row r="29" spans="1:12" ht="15.75" x14ac:dyDescent="0.25">
      <c r="A29" s="41"/>
      <c r="B29" s="39">
        <v>0.436805555555555</v>
      </c>
      <c r="C29" s="33" t="s">
        <v>193</v>
      </c>
      <c r="D29" s="33" t="s">
        <v>13</v>
      </c>
      <c r="E29" s="34" t="s">
        <v>15</v>
      </c>
      <c r="F29" s="33" t="s">
        <v>27</v>
      </c>
      <c r="G29" s="26" t="s">
        <v>207</v>
      </c>
      <c r="H29" s="26" t="s">
        <v>242</v>
      </c>
      <c r="I29" s="26" t="s">
        <v>228</v>
      </c>
      <c r="J29" s="26" t="s">
        <v>229</v>
      </c>
      <c r="K29" s="26" t="s">
        <v>230</v>
      </c>
      <c r="L29" s="20"/>
    </row>
    <row r="30" spans="1:12" ht="15.75" x14ac:dyDescent="0.25">
      <c r="A30" s="41">
        <v>150</v>
      </c>
      <c r="B30" s="39">
        <v>0.53402777777778698</v>
      </c>
      <c r="C30" s="33" t="s">
        <v>193</v>
      </c>
      <c r="D30" s="40" t="s">
        <v>13</v>
      </c>
      <c r="E30" s="37" t="s">
        <v>16</v>
      </c>
      <c r="F30" s="40" t="s">
        <v>46</v>
      </c>
      <c r="G30" s="77" t="s">
        <v>130</v>
      </c>
      <c r="H30" s="77" t="s">
        <v>143</v>
      </c>
      <c r="I30" s="77" t="s">
        <v>144</v>
      </c>
      <c r="J30" s="77" t="s">
        <v>145</v>
      </c>
      <c r="K30" s="77" t="s">
        <v>146</v>
      </c>
      <c r="L30" s="21"/>
    </row>
    <row r="31" spans="1:12" ht="15.75" x14ac:dyDescent="0.25">
      <c r="A31" s="41">
        <v>100</v>
      </c>
      <c r="B31" s="32">
        <v>0.59236111111110801</v>
      </c>
      <c r="C31" s="33" t="s">
        <v>192</v>
      </c>
      <c r="D31" s="33" t="s">
        <v>10</v>
      </c>
      <c r="E31" s="34" t="s">
        <v>11</v>
      </c>
      <c r="F31" s="33" t="s">
        <v>27</v>
      </c>
      <c r="G31" s="26" t="s">
        <v>22</v>
      </c>
      <c r="H31" s="26" t="s">
        <v>23</v>
      </c>
      <c r="I31" s="26" t="s">
        <v>28</v>
      </c>
      <c r="J31" s="26" t="s">
        <v>29</v>
      </c>
      <c r="K31" s="26" t="s">
        <v>30</v>
      </c>
      <c r="L31" s="79"/>
    </row>
    <row r="32" spans="1:12" ht="15.75" x14ac:dyDescent="0.25">
      <c r="A32" s="41">
        <v>192</v>
      </c>
      <c r="B32" s="39">
        <v>0.47569444444444398</v>
      </c>
      <c r="C32" s="33" t="s">
        <v>194</v>
      </c>
      <c r="D32" s="40" t="s">
        <v>13</v>
      </c>
      <c r="E32" s="34" t="s">
        <v>14</v>
      </c>
      <c r="F32" s="33" t="s">
        <v>27</v>
      </c>
      <c r="G32" s="26" t="s">
        <v>22</v>
      </c>
      <c r="H32" s="26" t="s">
        <v>23</v>
      </c>
      <c r="I32" s="26" t="s">
        <v>28</v>
      </c>
      <c r="J32" s="26" t="s">
        <v>29</v>
      </c>
      <c r="K32" s="26" t="s">
        <v>30</v>
      </c>
      <c r="L32" s="79"/>
    </row>
    <row r="33" spans="1:12" ht="15.75" x14ac:dyDescent="0.25">
      <c r="A33" s="41">
        <v>518</v>
      </c>
      <c r="B33" s="39">
        <v>0.59236111111113099</v>
      </c>
      <c r="C33" s="33" t="s">
        <v>194</v>
      </c>
      <c r="D33" s="33" t="s">
        <v>13</v>
      </c>
      <c r="E33" s="34" t="s">
        <v>17</v>
      </c>
      <c r="F33" s="33" t="s">
        <v>46</v>
      </c>
      <c r="G33" s="26" t="s">
        <v>326</v>
      </c>
      <c r="H33" s="26" t="s">
        <v>341</v>
      </c>
      <c r="I33" s="26" t="s">
        <v>357</v>
      </c>
      <c r="J33" s="26" t="s">
        <v>358</v>
      </c>
      <c r="K33" s="26" t="s">
        <v>359</v>
      </c>
      <c r="L33" s="79"/>
    </row>
    <row r="34" spans="1:12" ht="15.75" x14ac:dyDescent="0.25">
      <c r="A34" s="41">
        <v>44</v>
      </c>
      <c r="B34" s="32">
        <v>0.58749999999999702</v>
      </c>
      <c r="C34" s="33" t="s">
        <v>191</v>
      </c>
      <c r="D34" s="33" t="s">
        <v>10</v>
      </c>
      <c r="E34" s="34" t="s">
        <v>12</v>
      </c>
      <c r="F34" s="33" t="s">
        <v>27</v>
      </c>
      <c r="G34" s="26" t="s">
        <v>398</v>
      </c>
      <c r="H34" s="26" t="s">
        <v>101</v>
      </c>
      <c r="I34" s="26" t="s">
        <v>104</v>
      </c>
      <c r="J34" s="26" t="s">
        <v>440</v>
      </c>
      <c r="K34" s="26" t="s">
        <v>441</v>
      </c>
      <c r="L34" s="26"/>
    </row>
    <row r="35" spans="1:12" ht="15.75" x14ac:dyDescent="0.25">
      <c r="A35" s="41">
        <v>144</v>
      </c>
      <c r="B35" s="39">
        <v>0.50486111111111498</v>
      </c>
      <c r="C35" s="33" t="s">
        <v>193</v>
      </c>
      <c r="D35" s="42" t="s">
        <v>13</v>
      </c>
      <c r="E35" s="35" t="s">
        <v>16</v>
      </c>
      <c r="F35" s="42" t="s">
        <v>27</v>
      </c>
      <c r="G35" s="26" t="s">
        <v>398</v>
      </c>
      <c r="H35" s="26" t="s">
        <v>445</v>
      </c>
      <c r="I35" s="26" t="s">
        <v>104</v>
      </c>
      <c r="J35" s="26" t="s">
        <v>440</v>
      </c>
      <c r="K35" s="26" t="s">
        <v>441</v>
      </c>
      <c r="L35" s="21"/>
    </row>
    <row r="36" spans="1:12" ht="15.75" x14ac:dyDescent="0.25">
      <c r="A36" s="41">
        <v>11</v>
      </c>
      <c r="B36" s="32">
        <v>0.40277777777777801</v>
      </c>
      <c r="C36" s="33" t="s">
        <v>191</v>
      </c>
      <c r="D36" s="33" t="s">
        <v>10</v>
      </c>
      <c r="E36" s="34" t="s">
        <v>11</v>
      </c>
      <c r="F36" s="33" t="s">
        <v>27</v>
      </c>
      <c r="G36" s="26" t="s">
        <v>398</v>
      </c>
      <c r="H36" s="26" t="s">
        <v>101</v>
      </c>
      <c r="I36" s="26" t="s">
        <v>421</v>
      </c>
      <c r="J36" s="26" t="s">
        <v>436</v>
      </c>
      <c r="K36" s="26" t="s">
        <v>437</v>
      </c>
      <c r="L36" s="79"/>
    </row>
    <row r="37" spans="1:12" ht="15.75" x14ac:dyDescent="0.25">
      <c r="A37" s="41">
        <v>54</v>
      </c>
      <c r="B37" s="32">
        <v>0.64583333333333004</v>
      </c>
      <c r="C37" s="33" t="s">
        <v>191</v>
      </c>
      <c r="D37" s="25" t="s">
        <v>10</v>
      </c>
      <c r="E37" s="35" t="s">
        <v>12</v>
      </c>
      <c r="F37" s="42" t="s">
        <v>27</v>
      </c>
      <c r="G37" s="78" t="s">
        <v>256</v>
      </c>
      <c r="H37" s="78" t="s">
        <v>266</v>
      </c>
      <c r="I37" s="78" t="s">
        <v>275</v>
      </c>
      <c r="J37" s="78" t="s">
        <v>276</v>
      </c>
      <c r="K37" s="78" t="s">
        <v>277</v>
      </c>
      <c r="L37" s="79"/>
    </row>
    <row r="38" spans="1:12" ht="15.75" x14ac:dyDescent="0.25">
      <c r="A38" s="41">
        <v>71</v>
      </c>
      <c r="B38" s="32">
        <v>0.40277777777777801</v>
      </c>
      <c r="C38" s="33" t="s">
        <v>203</v>
      </c>
      <c r="D38" s="42" t="s">
        <v>10</v>
      </c>
      <c r="E38" s="35" t="s">
        <v>12</v>
      </c>
      <c r="F38" s="42" t="s">
        <v>27</v>
      </c>
      <c r="G38" s="78" t="s">
        <v>256</v>
      </c>
      <c r="H38" s="78" t="s">
        <v>266</v>
      </c>
      <c r="I38" s="78" t="s">
        <v>172</v>
      </c>
      <c r="J38" s="78" t="s">
        <v>273</v>
      </c>
      <c r="K38" s="78" t="s">
        <v>274</v>
      </c>
      <c r="L38" s="79"/>
    </row>
    <row r="39" spans="1:12" ht="15.75" x14ac:dyDescent="0.25">
      <c r="A39" s="41">
        <v>125</v>
      </c>
      <c r="B39" s="39">
        <v>0.37847222222222199</v>
      </c>
      <c r="C39" s="33" t="s">
        <v>193</v>
      </c>
      <c r="D39" s="42" t="s">
        <v>13</v>
      </c>
      <c r="E39" s="35" t="s">
        <v>15</v>
      </c>
      <c r="F39" s="42" t="s">
        <v>27</v>
      </c>
      <c r="G39" s="78" t="s">
        <v>256</v>
      </c>
      <c r="H39" s="78" t="s">
        <v>266</v>
      </c>
      <c r="I39" s="78" t="s">
        <v>172</v>
      </c>
      <c r="J39" s="78" t="s">
        <v>273</v>
      </c>
      <c r="K39" s="78" t="s">
        <v>274</v>
      </c>
      <c r="L39" s="21"/>
    </row>
    <row r="40" spans="1:12" ht="15.75" x14ac:dyDescent="0.25">
      <c r="A40" s="41">
        <v>19</v>
      </c>
      <c r="B40" s="32">
        <v>0.45624999999999899</v>
      </c>
      <c r="C40" s="33" t="s">
        <v>191</v>
      </c>
      <c r="D40" s="33" t="s">
        <v>10</v>
      </c>
      <c r="E40" s="34" t="s">
        <v>11</v>
      </c>
      <c r="F40" s="33" t="s">
        <v>46</v>
      </c>
      <c r="G40" s="26" t="s">
        <v>374</v>
      </c>
      <c r="H40" s="26" t="s">
        <v>375</v>
      </c>
      <c r="I40" s="26" t="s">
        <v>376</v>
      </c>
      <c r="J40" s="26" t="s">
        <v>377</v>
      </c>
      <c r="K40" s="26" t="s">
        <v>378</v>
      </c>
      <c r="L40" s="79"/>
    </row>
    <row r="41" spans="1:12" ht="15.75" x14ac:dyDescent="0.25">
      <c r="A41" s="41">
        <v>18</v>
      </c>
      <c r="B41" s="32">
        <v>0.45138888888888801</v>
      </c>
      <c r="C41" s="33" t="s">
        <v>191</v>
      </c>
      <c r="D41" s="33" t="s">
        <v>10</v>
      </c>
      <c r="E41" s="34" t="s">
        <v>11</v>
      </c>
      <c r="F41" s="33" t="s">
        <v>27</v>
      </c>
      <c r="G41" s="26" t="s">
        <v>117</v>
      </c>
      <c r="H41" s="26" t="s">
        <v>118</v>
      </c>
      <c r="I41" s="26" t="s">
        <v>119</v>
      </c>
      <c r="J41" s="26" t="s">
        <v>120</v>
      </c>
      <c r="K41" s="26" t="s">
        <v>121</v>
      </c>
      <c r="L41" s="79"/>
    </row>
    <row r="42" spans="1:12" ht="15.75" x14ac:dyDescent="0.25">
      <c r="A42" s="41">
        <v>101</v>
      </c>
      <c r="B42" s="32">
        <v>0.59722222222221899</v>
      </c>
      <c r="C42" s="33" t="s">
        <v>192</v>
      </c>
      <c r="D42" s="33" t="s">
        <v>10</v>
      </c>
      <c r="E42" s="34" t="s">
        <v>11</v>
      </c>
      <c r="F42" s="33" t="s">
        <v>46</v>
      </c>
      <c r="G42" s="26" t="s">
        <v>158</v>
      </c>
      <c r="H42" s="26" t="s">
        <v>159</v>
      </c>
      <c r="I42" s="26" t="s">
        <v>160</v>
      </c>
      <c r="J42" s="26" t="s">
        <v>161</v>
      </c>
      <c r="K42" s="26" t="s">
        <v>162</v>
      </c>
      <c r="L42" s="79"/>
    </row>
    <row r="43" spans="1:12" ht="15.75" x14ac:dyDescent="0.25">
      <c r="A43" s="41">
        <v>32</v>
      </c>
      <c r="B43" s="32">
        <v>0.44652777777777702</v>
      </c>
      <c r="C43" s="33" t="s">
        <v>191</v>
      </c>
      <c r="D43" s="33" t="s">
        <v>10</v>
      </c>
      <c r="E43" s="34" t="s">
        <v>11</v>
      </c>
      <c r="F43" s="33" t="s">
        <v>27</v>
      </c>
      <c r="G43" s="26" t="s">
        <v>22</v>
      </c>
      <c r="H43" s="26" t="s">
        <v>22</v>
      </c>
      <c r="I43" s="26" t="s">
        <v>35</v>
      </c>
      <c r="J43" s="26" t="s">
        <v>36</v>
      </c>
      <c r="K43" s="26" t="s">
        <v>37</v>
      </c>
      <c r="L43" s="79"/>
    </row>
    <row r="44" spans="1:12" ht="15.75" x14ac:dyDescent="0.25">
      <c r="A44" s="41">
        <v>139</v>
      </c>
      <c r="B44" s="39">
        <v>0.45624999999999999</v>
      </c>
      <c r="C44" s="33" t="s">
        <v>193</v>
      </c>
      <c r="D44" s="33" t="s">
        <v>13</v>
      </c>
      <c r="E44" s="34" t="s">
        <v>15</v>
      </c>
      <c r="F44" s="33" t="s">
        <v>27</v>
      </c>
      <c r="G44" s="26" t="s">
        <v>293</v>
      </c>
      <c r="H44" s="26" t="s">
        <v>23</v>
      </c>
      <c r="I44" s="26" t="s">
        <v>297</v>
      </c>
      <c r="J44" s="26" t="s">
        <v>298</v>
      </c>
      <c r="K44" s="26" t="s">
        <v>299</v>
      </c>
      <c r="L44" s="21"/>
    </row>
    <row r="45" spans="1:12" ht="15.75" x14ac:dyDescent="0.25">
      <c r="A45" s="41">
        <v>162</v>
      </c>
      <c r="B45" s="39">
        <v>0.60208333333335495</v>
      </c>
      <c r="C45" s="33" t="s">
        <v>193</v>
      </c>
      <c r="D45" s="33" t="s">
        <v>13</v>
      </c>
      <c r="E45" s="34" t="s">
        <v>16</v>
      </c>
      <c r="F45" s="33" t="s">
        <v>27</v>
      </c>
      <c r="G45" s="26" t="s">
        <v>293</v>
      </c>
      <c r="H45" s="26" t="s">
        <v>23</v>
      </c>
      <c r="I45" s="26" t="s">
        <v>297</v>
      </c>
      <c r="J45" s="26" t="s">
        <v>298</v>
      </c>
      <c r="K45" s="26" t="s">
        <v>299</v>
      </c>
      <c r="L45" s="21"/>
    </row>
    <row r="46" spans="1:12" ht="15.75" x14ac:dyDescent="0.25">
      <c r="A46" s="41">
        <v>517</v>
      </c>
      <c r="B46" s="39">
        <v>0.58750000000001901</v>
      </c>
      <c r="C46" s="33" t="s">
        <v>194</v>
      </c>
      <c r="D46" s="33" t="s">
        <v>13</v>
      </c>
      <c r="E46" s="34" t="s">
        <v>17</v>
      </c>
      <c r="F46" s="33" t="s">
        <v>27</v>
      </c>
      <c r="G46" s="26" t="s">
        <v>293</v>
      </c>
      <c r="H46" s="26" t="s">
        <v>23</v>
      </c>
      <c r="I46" s="26" t="s">
        <v>297</v>
      </c>
      <c r="J46" s="26" t="s">
        <v>298</v>
      </c>
      <c r="K46" s="26" t="s">
        <v>299</v>
      </c>
      <c r="L46" s="79"/>
    </row>
    <row r="47" spans="1:12" ht="15.75" x14ac:dyDescent="0.25">
      <c r="A47" s="41">
        <v>7</v>
      </c>
      <c r="B47" s="32">
        <v>0.38333333333333303</v>
      </c>
      <c r="C47" s="33" t="s">
        <v>191</v>
      </c>
      <c r="D47" s="42" t="s">
        <v>10</v>
      </c>
      <c r="E47" s="35" t="s">
        <v>11</v>
      </c>
      <c r="F47" s="42" t="s">
        <v>27</v>
      </c>
      <c r="G47" s="78" t="s">
        <v>256</v>
      </c>
      <c r="H47" s="78" t="s">
        <v>266</v>
      </c>
      <c r="I47" s="78" t="s">
        <v>270</v>
      </c>
      <c r="J47" s="78" t="s">
        <v>271</v>
      </c>
      <c r="K47" s="78" t="s">
        <v>272</v>
      </c>
      <c r="L47" s="79"/>
    </row>
    <row r="48" spans="1:12" ht="15.75" x14ac:dyDescent="0.25">
      <c r="A48" s="41">
        <v>113</v>
      </c>
      <c r="B48" s="32">
        <v>0.66527777777777397</v>
      </c>
      <c r="C48" s="33" t="s">
        <v>192</v>
      </c>
      <c r="D48" s="33" t="s">
        <v>10</v>
      </c>
      <c r="E48" s="35" t="s">
        <v>11</v>
      </c>
      <c r="F48" s="42" t="s">
        <v>27</v>
      </c>
      <c r="G48" s="78" t="s">
        <v>256</v>
      </c>
      <c r="H48" s="78" t="s">
        <v>266</v>
      </c>
      <c r="I48" s="78" t="s">
        <v>267</v>
      </c>
      <c r="J48" s="78" t="s">
        <v>268</v>
      </c>
      <c r="K48" s="78" t="s">
        <v>269</v>
      </c>
      <c r="L48" s="80"/>
    </row>
    <row r="49" spans="1:12" ht="15.75" x14ac:dyDescent="0.25">
      <c r="A49" s="41">
        <v>511</v>
      </c>
      <c r="B49" s="39">
        <v>0.54861111111112304</v>
      </c>
      <c r="C49" s="33" t="s">
        <v>194</v>
      </c>
      <c r="D49" s="33" t="s">
        <v>13</v>
      </c>
      <c r="E49" s="34" t="s">
        <v>17</v>
      </c>
      <c r="F49" s="33" t="s">
        <v>27</v>
      </c>
      <c r="G49" s="26" t="s">
        <v>77</v>
      </c>
      <c r="H49" s="26" t="s">
        <v>90</v>
      </c>
      <c r="I49" s="26" t="s">
        <v>111</v>
      </c>
      <c r="J49" s="26" t="s">
        <v>112</v>
      </c>
      <c r="K49" s="26" t="s">
        <v>481</v>
      </c>
      <c r="L49" s="79"/>
    </row>
    <row r="50" spans="1:12" ht="15.75" x14ac:dyDescent="0.25">
      <c r="A50" s="41">
        <v>84</v>
      </c>
      <c r="B50" s="32">
        <v>0.48055555555555401</v>
      </c>
      <c r="C50" s="33" t="s">
        <v>192</v>
      </c>
      <c r="D50" s="34" t="s">
        <v>10</v>
      </c>
      <c r="E50" s="34" t="s">
        <v>12</v>
      </c>
      <c r="F50" s="33" t="s">
        <v>27</v>
      </c>
      <c r="G50" s="26" t="s">
        <v>77</v>
      </c>
      <c r="H50" s="26" t="s">
        <v>101</v>
      </c>
      <c r="I50" s="26" t="s">
        <v>107</v>
      </c>
      <c r="J50" s="26" t="s">
        <v>482</v>
      </c>
      <c r="K50" s="26" t="s">
        <v>483</v>
      </c>
      <c r="L50" s="79"/>
    </row>
    <row r="51" spans="1:12" ht="15.75" x14ac:dyDescent="0.25">
      <c r="A51" s="41">
        <v>151</v>
      </c>
      <c r="B51" s="39">
        <v>0.53888888888889896</v>
      </c>
      <c r="C51" s="33" t="s">
        <v>193</v>
      </c>
      <c r="D51" s="33" t="s">
        <v>13</v>
      </c>
      <c r="E51" s="34" t="s">
        <v>16</v>
      </c>
      <c r="F51" s="33" t="s">
        <v>27</v>
      </c>
      <c r="G51" s="26" t="s">
        <v>77</v>
      </c>
      <c r="H51" s="26" t="s">
        <v>101</v>
      </c>
      <c r="I51" s="26" t="s">
        <v>107</v>
      </c>
      <c r="J51" s="26" t="s">
        <v>482</v>
      </c>
      <c r="K51" s="26" t="s">
        <v>483</v>
      </c>
      <c r="L51" s="21"/>
    </row>
    <row r="52" spans="1:12" ht="15.75" x14ac:dyDescent="0.25">
      <c r="A52" s="41">
        <v>40</v>
      </c>
      <c r="B52" s="32">
        <v>0.56805555555555298</v>
      </c>
      <c r="C52" s="33" t="s">
        <v>191</v>
      </c>
      <c r="D52" s="33" t="s">
        <v>10</v>
      </c>
      <c r="E52" s="34" t="s">
        <v>12</v>
      </c>
      <c r="F52" s="33" t="s">
        <v>27</v>
      </c>
      <c r="G52" s="26" t="s">
        <v>77</v>
      </c>
      <c r="H52" s="26" t="s">
        <v>101</v>
      </c>
      <c r="I52" s="26" t="s">
        <v>107</v>
      </c>
      <c r="J52" s="26" t="s">
        <v>108</v>
      </c>
      <c r="K52" s="26" t="s">
        <v>109</v>
      </c>
      <c r="L52" s="26"/>
    </row>
    <row r="53" spans="1:12" ht="15.75" x14ac:dyDescent="0.25">
      <c r="A53" s="41"/>
      <c r="B53" s="39">
        <v>0.44166666666666599</v>
      </c>
      <c r="C53" s="33" t="s">
        <v>193</v>
      </c>
      <c r="D53" s="33" t="s">
        <v>13</v>
      </c>
      <c r="E53" s="34" t="s">
        <v>15</v>
      </c>
      <c r="F53" s="33" t="s">
        <v>27</v>
      </c>
      <c r="G53" s="26" t="s">
        <v>77</v>
      </c>
      <c r="H53" s="26" t="s">
        <v>90</v>
      </c>
      <c r="I53" s="26" t="s">
        <v>107</v>
      </c>
      <c r="J53" s="26" t="s">
        <v>108</v>
      </c>
      <c r="K53" s="26" t="s">
        <v>109</v>
      </c>
      <c r="L53" s="21"/>
    </row>
    <row r="54" spans="1:12" ht="15.75" x14ac:dyDescent="0.25">
      <c r="A54" s="41">
        <v>14</v>
      </c>
      <c r="B54" s="32">
        <v>0.41736111111111102</v>
      </c>
      <c r="C54" s="33" t="s">
        <v>191</v>
      </c>
      <c r="D54" s="33" t="s">
        <v>10</v>
      </c>
      <c r="E54" s="34" t="s">
        <v>11</v>
      </c>
      <c r="F54" s="33" t="s">
        <v>27</v>
      </c>
      <c r="G54" s="26" t="s">
        <v>300</v>
      </c>
      <c r="H54" s="26" t="s">
        <v>313</v>
      </c>
      <c r="I54" s="26" t="s">
        <v>166</v>
      </c>
      <c r="J54" s="26" t="s">
        <v>497</v>
      </c>
      <c r="K54" s="80" t="s">
        <v>498</v>
      </c>
      <c r="L54" s="79"/>
    </row>
    <row r="55" spans="1:12" ht="15.75" x14ac:dyDescent="0.25">
      <c r="A55" s="41">
        <v>157</v>
      </c>
      <c r="B55" s="39">
        <v>0.57777777777779504</v>
      </c>
      <c r="C55" s="43" t="s">
        <v>193</v>
      </c>
      <c r="D55" s="33" t="s">
        <v>13</v>
      </c>
      <c r="E55" s="34" t="s">
        <v>16</v>
      </c>
      <c r="F55" s="33" t="s">
        <v>27</v>
      </c>
      <c r="G55" s="26" t="s">
        <v>300</v>
      </c>
      <c r="H55" s="26" t="s">
        <v>323</v>
      </c>
      <c r="I55" s="26" t="s">
        <v>166</v>
      </c>
      <c r="J55" s="26" t="s">
        <v>497</v>
      </c>
      <c r="K55" s="80" t="s">
        <v>498</v>
      </c>
      <c r="L55" s="21"/>
    </row>
    <row r="56" spans="1:12" ht="15.75" x14ac:dyDescent="0.25">
      <c r="A56" s="41">
        <v>110</v>
      </c>
      <c r="B56" s="32">
        <v>0.65069444444444102</v>
      </c>
      <c r="C56" s="33" t="s">
        <v>192</v>
      </c>
      <c r="D56" s="33" t="s">
        <v>10</v>
      </c>
      <c r="E56" s="34" t="s">
        <v>11</v>
      </c>
      <c r="F56" s="33" t="s">
        <v>46</v>
      </c>
      <c r="G56" s="24" t="s">
        <v>255</v>
      </c>
      <c r="H56" s="24" t="s">
        <v>67</v>
      </c>
      <c r="I56" s="24" t="s">
        <v>68</v>
      </c>
      <c r="J56" s="24" t="s">
        <v>69</v>
      </c>
      <c r="K56" s="24" t="s">
        <v>70</v>
      </c>
      <c r="L56" s="79"/>
    </row>
    <row r="57" spans="1:12" ht="15.75" x14ac:dyDescent="0.25">
      <c r="A57" s="41">
        <v>77</v>
      </c>
      <c r="B57" s="32">
        <v>0.44652777777777702</v>
      </c>
      <c r="C57" s="33" t="s">
        <v>192</v>
      </c>
      <c r="D57" s="34" t="s">
        <v>10</v>
      </c>
      <c r="E57" s="34" t="s">
        <v>12</v>
      </c>
      <c r="F57" s="33" t="s">
        <v>27</v>
      </c>
      <c r="G57" s="26" t="s">
        <v>22</v>
      </c>
      <c r="H57" s="26" t="s">
        <v>22</v>
      </c>
      <c r="I57" s="26" t="s">
        <v>45</v>
      </c>
      <c r="J57" s="26" t="s">
        <v>32</v>
      </c>
      <c r="K57" s="26" t="s">
        <v>33</v>
      </c>
      <c r="L57" s="79"/>
    </row>
    <row r="58" spans="1:12" ht="15.75" x14ac:dyDescent="0.25">
      <c r="A58" s="41">
        <v>22</v>
      </c>
      <c r="B58" s="32">
        <v>0.47083333333333199</v>
      </c>
      <c r="C58" s="33" t="s">
        <v>191</v>
      </c>
      <c r="D58" s="33" t="s">
        <v>10</v>
      </c>
      <c r="E58" s="34" t="s">
        <v>11</v>
      </c>
      <c r="F58" s="33" t="s">
        <v>27</v>
      </c>
      <c r="G58" s="26" t="s">
        <v>22</v>
      </c>
      <c r="H58" s="26" t="s">
        <v>23</v>
      </c>
      <c r="I58" s="26" t="s">
        <v>31</v>
      </c>
      <c r="J58" s="26" t="s">
        <v>32</v>
      </c>
      <c r="K58" s="26" t="s">
        <v>33</v>
      </c>
      <c r="L58" s="26"/>
    </row>
    <row r="59" spans="1:12" ht="15.75" x14ac:dyDescent="0.25">
      <c r="A59" s="41">
        <v>25</v>
      </c>
      <c r="B59" s="32">
        <v>0.485416666666665</v>
      </c>
      <c r="C59" s="33" t="s">
        <v>191</v>
      </c>
      <c r="D59" s="33" t="s">
        <v>10</v>
      </c>
      <c r="E59" s="34" t="s">
        <v>11</v>
      </c>
      <c r="F59" s="33" t="s">
        <v>27</v>
      </c>
      <c r="G59" s="26" t="s">
        <v>399</v>
      </c>
      <c r="H59" s="26" t="s">
        <v>405</v>
      </c>
      <c r="I59" s="26" t="s">
        <v>134</v>
      </c>
      <c r="J59" s="26" t="s">
        <v>406</v>
      </c>
      <c r="K59" s="26" t="s">
        <v>407</v>
      </c>
      <c r="L59" s="26"/>
    </row>
    <row r="60" spans="1:12" ht="15.75" x14ac:dyDescent="0.25">
      <c r="A60" s="41">
        <v>152</v>
      </c>
      <c r="B60" s="39">
        <v>0.55347222222223502</v>
      </c>
      <c r="C60" s="33" t="s">
        <v>193</v>
      </c>
      <c r="D60" s="33" t="s">
        <v>13</v>
      </c>
      <c r="E60" s="34" t="s">
        <v>16</v>
      </c>
      <c r="F60" s="33" t="s">
        <v>27</v>
      </c>
      <c r="G60" s="26" t="s">
        <v>399</v>
      </c>
      <c r="H60" s="26" t="s">
        <v>405</v>
      </c>
      <c r="I60" s="26" t="s">
        <v>134</v>
      </c>
      <c r="J60" s="26" t="s">
        <v>406</v>
      </c>
      <c r="K60" s="26" t="s">
        <v>407</v>
      </c>
      <c r="L60" s="21"/>
    </row>
    <row r="61" spans="1:12" ht="15.75" x14ac:dyDescent="0.25">
      <c r="A61" s="41">
        <v>26</v>
      </c>
      <c r="B61" s="32">
        <v>0.49027777777777598</v>
      </c>
      <c r="C61" s="33" t="s">
        <v>191</v>
      </c>
      <c r="D61" s="33" t="s">
        <v>10</v>
      </c>
      <c r="E61" s="34" t="s">
        <v>11</v>
      </c>
      <c r="F61" s="33" t="s">
        <v>46</v>
      </c>
      <c r="G61" s="26" t="s">
        <v>326</v>
      </c>
      <c r="H61" s="26" t="s">
        <v>327</v>
      </c>
      <c r="I61" s="26" t="s">
        <v>331</v>
      </c>
      <c r="J61" s="26" t="s">
        <v>332</v>
      </c>
      <c r="K61" s="26" t="s">
        <v>333</v>
      </c>
      <c r="L61" s="79"/>
    </row>
    <row r="62" spans="1:12" ht="15.75" x14ac:dyDescent="0.25">
      <c r="A62" s="41">
        <v>179</v>
      </c>
      <c r="B62" s="39">
        <v>0.39791666666666597</v>
      </c>
      <c r="C62" s="33" t="s">
        <v>194</v>
      </c>
      <c r="D62" s="33" t="s">
        <v>13</v>
      </c>
      <c r="E62" s="34" t="s">
        <v>14</v>
      </c>
      <c r="F62" s="33" t="s">
        <v>46</v>
      </c>
      <c r="G62" s="26" t="s">
        <v>326</v>
      </c>
      <c r="H62" s="26" t="s">
        <v>341</v>
      </c>
      <c r="I62" s="26" t="s">
        <v>331</v>
      </c>
      <c r="J62" s="26" t="s">
        <v>332</v>
      </c>
      <c r="K62" s="26" t="s">
        <v>333</v>
      </c>
      <c r="L62" s="79"/>
    </row>
    <row r="63" spans="1:12" ht="15.75" x14ac:dyDescent="0.25">
      <c r="A63" s="41">
        <v>68</v>
      </c>
      <c r="B63" s="32">
        <v>0.38819444444444401</v>
      </c>
      <c r="C63" s="33" t="s">
        <v>203</v>
      </c>
      <c r="D63" s="25" t="s">
        <v>10</v>
      </c>
      <c r="E63" s="24" t="s">
        <v>12</v>
      </c>
      <c r="F63" s="25" t="s">
        <v>46</v>
      </c>
      <c r="G63" s="24" t="s">
        <v>255</v>
      </c>
      <c r="H63" s="24" t="s">
        <v>67</v>
      </c>
      <c r="I63" s="24" t="s">
        <v>74</v>
      </c>
      <c r="J63" s="24" t="s">
        <v>75</v>
      </c>
      <c r="K63" s="24" t="s">
        <v>76</v>
      </c>
      <c r="L63" s="79"/>
    </row>
    <row r="64" spans="1:12" ht="15.75" x14ac:dyDescent="0.25">
      <c r="A64" s="41">
        <v>48</v>
      </c>
      <c r="B64" s="32">
        <v>0.61666666666666303</v>
      </c>
      <c r="C64" s="33" t="s">
        <v>191</v>
      </c>
      <c r="D64" s="33" t="s">
        <v>10</v>
      </c>
      <c r="E64" s="34" t="s">
        <v>12</v>
      </c>
      <c r="F64" s="33" t="s">
        <v>46</v>
      </c>
      <c r="G64" s="26" t="s">
        <v>158</v>
      </c>
      <c r="H64" s="26" t="s">
        <v>159</v>
      </c>
      <c r="I64" s="26" t="s">
        <v>137</v>
      </c>
      <c r="J64" s="26" t="s">
        <v>169</v>
      </c>
      <c r="K64" s="26" t="s">
        <v>170</v>
      </c>
      <c r="L64" s="26"/>
    </row>
    <row r="65" spans="1:12" ht="15.75" x14ac:dyDescent="0.25">
      <c r="A65" s="41">
        <v>514</v>
      </c>
      <c r="B65" s="39">
        <v>0.56319444444445899</v>
      </c>
      <c r="C65" s="33" t="s">
        <v>194</v>
      </c>
      <c r="D65" s="33" t="s">
        <v>181</v>
      </c>
      <c r="E65" s="34" t="s">
        <v>17</v>
      </c>
      <c r="F65" s="33" t="s">
        <v>46</v>
      </c>
      <c r="G65" s="26" t="s">
        <v>158</v>
      </c>
      <c r="H65" s="26" t="s">
        <v>186</v>
      </c>
      <c r="I65" s="26" t="s">
        <v>137</v>
      </c>
      <c r="J65" s="26" t="s">
        <v>169</v>
      </c>
      <c r="K65" s="26" t="s">
        <v>170</v>
      </c>
      <c r="L65" s="79"/>
    </row>
    <row r="66" spans="1:12" ht="15.75" x14ac:dyDescent="0.25">
      <c r="A66" s="41">
        <v>78</v>
      </c>
      <c r="B66" s="32">
        <v>0.45138888888888801</v>
      </c>
      <c r="C66" s="33" t="s">
        <v>192</v>
      </c>
      <c r="D66" s="34" t="s">
        <v>10</v>
      </c>
      <c r="E66" s="34" t="s">
        <v>12</v>
      </c>
      <c r="F66" s="33" t="s">
        <v>27</v>
      </c>
      <c r="G66" s="26" t="s">
        <v>399</v>
      </c>
      <c r="H66" s="26" t="s">
        <v>405</v>
      </c>
      <c r="I66" s="26" t="s">
        <v>328</v>
      </c>
      <c r="J66" s="26" t="s">
        <v>408</v>
      </c>
      <c r="K66" s="26" t="s">
        <v>409</v>
      </c>
      <c r="L66" s="79"/>
    </row>
    <row r="67" spans="1:12" ht="15.75" x14ac:dyDescent="0.25">
      <c r="A67" s="41">
        <v>131</v>
      </c>
      <c r="B67" s="39">
        <v>0.40763888888888899</v>
      </c>
      <c r="C67" s="33" t="s">
        <v>193</v>
      </c>
      <c r="D67" s="33" t="s">
        <v>13</v>
      </c>
      <c r="E67" s="34" t="s">
        <v>15</v>
      </c>
      <c r="F67" s="33" t="s">
        <v>27</v>
      </c>
      <c r="G67" s="26" t="s">
        <v>399</v>
      </c>
      <c r="H67" s="26" t="s">
        <v>405</v>
      </c>
      <c r="I67" s="26" t="s">
        <v>328</v>
      </c>
      <c r="J67" s="26" t="s">
        <v>408</v>
      </c>
      <c r="K67" s="26" t="s">
        <v>409</v>
      </c>
      <c r="L67" s="20"/>
    </row>
    <row r="68" spans="1:12" ht="15.75" x14ac:dyDescent="0.25">
      <c r="A68" s="41">
        <v>58</v>
      </c>
      <c r="B68" s="32">
        <v>0.66527777777777397</v>
      </c>
      <c r="C68" s="33" t="s">
        <v>191</v>
      </c>
      <c r="D68" s="33" t="s">
        <v>10</v>
      </c>
      <c r="E68" s="34" t="s">
        <v>12</v>
      </c>
      <c r="F68" s="33" t="s">
        <v>27</v>
      </c>
      <c r="G68" s="26" t="s">
        <v>207</v>
      </c>
      <c r="H68" s="26" t="s">
        <v>208</v>
      </c>
      <c r="I68" s="26" t="s">
        <v>214</v>
      </c>
      <c r="J68" s="26" t="s">
        <v>215</v>
      </c>
      <c r="K68" s="26" t="s">
        <v>216</v>
      </c>
      <c r="L68" s="26"/>
    </row>
    <row r="69" spans="1:12" ht="15.75" x14ac:dyDescent="0.25">
      <c r="A69" s="41">
        <v>516</v>
      </c>
      <c r="B69" s="39">
        <v>0.57291666666668295</v>
      </c>
      <c r="C69" s="33" t="s">
        <v>194</v>
      </c>
      <c r="D69" s="33" t="s">
        <v>13</v>
      </c>
      <c r="E69" s="34" t="s">
        <v>17</v>
      </c>
      <c r="F69" s="33" t="s">
        <v>27</v>
      </c>
      <c r="G69" s="26" t="s">
        <v>207</v>
      </c>
      <c r="H69" s="26" t="s">
        <v>246</v>
      </c>
      <c r="I69" s="26" t="s">
        <v>214</v>
      </c>
      <c r="J69" s="26" t="s">
        <v>215</v>
      </c>
      <c r="K69" s="26" t="s">
        <v>216</v>
      </c>
      <c r="L69" s="79"/>
    </row>
    <row r="70" spans="1:12" ht="15.75" x14ac:dyDescent="0.25">
      <c r="A70" s="41">
        <v>8</v>
      </c>
      <c r="B70" s="32">
        <v>0.38819444444444401</v>
      </c>
      <c r="C70" s="33" t="s">
        <v>191</v>
      </c>
      <c r="D70" s="33" t="s">
        <v>10</v>
      </c>
      <c r="E70" s="34" t="s">
        <v>11</v>
      </c>
      <c r="F70" s="33" t="s">
        <v>27</v>
      </c>
      <c r="G70" s="26" t="s">
        <v>386</v>
      </c>
      <c r="H70" s="26" t="s">
        <v>387</v>
      </c>
      <c r="I70" s="26" t="s">
        <v>390</v>
      </c>
      <c r="J70" s="26" t="s">
        <v>391</v>
      </c>
      <c r="K70" s="26" t="s">
        <v>472</v>
      </c>
      <c r="L70" s="79"/>
    </row>
    <row r="71" spans="1:12" ht="15.75" x14ac:dyDescent="0.25">
      <c r="A71" s="41">
        <v>55</v>
      </c>
      <c r="B71" s="32">
        <v>0.65069444444444102</v>
      </c>
      <c r="C71" s="33" t="s">
        <v>191</v>
      </c>
      <c r="D71" s="40" t="s">
        <v>10</v>
      </c>
      <c r="E71" s="34" t="s">
        <v>12</v>
      </c>
      <c r="F71" s="33" t="s">
        <v>27</v>
      </c>
      <c r="G71" s="26" t="s">
        <v>117</v>
      </c>
      <c r="H71" s="26" t="s">
        <v>118</v>
      </c>
      <c r="I71" s="26" t="s">
        <v>127</v>
      </c>
      <c r="J71" s="26" t="s">
        <v>128</v>
      </c>
      <c r="K71" s="26" t="s">
        <v>129</v>
      </c>
      <c r="L71" s="26"/>
    </row>
    <row r="72" spans="1:12" ht="15.75" x14ac:dyDescent="0.25">
      <c r="A72" s="41">
        <v>60</v>
      </c>
      <c r="B72" s="32">
        <v>0.67499999999999605</v>
      </c>
      <c r="C72" s="33" t="s">
        <v>191</v>
      </c>
      <c r="D72" s="33" t="s">
        <v>10</v>
      </c>
      <c r="E72" s="34" t="s">
        <v>12</v>
      </c>
      <c r="F72" s="33" t="s">
        <v>46</v>
      </c>
      <c r="G72" s="26" t="s">
        <v>158</v>
      </c>
      <c r="H72" s="26" t="s">
        <v>171</v>
      </c>
      <c r="I72" s="26" t="s">
        <v>137</v>
      </c>
      <c r="J72" s="26" t="s">
        <v>179</v>
      </c>
      <c r="K72" s="26" t="s">
        <v>180</v>
      </c>
      <c r="L72" s="26"/>
    </row>
    <row r="73" spans="1:12" ht="15.75" x14ac:dyDescent="0.25">
      <c r="A73" s="41">
        <v>522</v>
      </c>
      <c r="B73" s="39">
        <v>0.61180555555557903</v>
      </c>
      <c r="C73" s="33" t="s">
        <v>194</v>
      </c>
      <c r="D73" s="40" t="s">
        <v>13</v>
      </c>
      <c r="E73" s="34" t="s">
        <v>17</v>
      </c>
      <c r="F73" s="33" t="s">
        <v>46</v>
      </c>
      <c r="G73" s="26" t="s">
        <v>158</v>
      </c>
      <c r="H73" s="26" t="s">
        <v>182</v>
      </c>
      <c r="I73" s="26" t="s">
        <v>137</v>
      </c>
      <c r="J73" s="26" t="s">
        <v>179</v>
      </c>
      <c r="K73" s="26" t="s">
        <v>180</v>
      </c>
      <c r="L73" s="79"/>
    </row>
    <row r="74" spans="1:12" ht="15.75" x14ac:dyDescent="0.25">
      <c r="A74" s="41">
        <v>63</v>
      </c>
      <c r="B74" s="32">
        <v>0.36388888888888898</v>
      </c>
      <c r="C74" s="33" t="s">
        <v>203</v>
      </c>
      <c r="D74" s="33" t="s">
        <v>10</v>
      </c>
      <c r="E74" s="34" t="s">
        <v>12</v>
      </c>
      <c r="F74" s="33" t="s">
        <v>21</v>
      </c>
      <c r="G74" s="26" t="s">
        <v>399</v>
      </c>
      <c r="H74" s="26" t="s">
        <v>405</v>
      </c>
      <c r="I74" s="26" t="s">
        <v>427</v>
      </c>
      <c r="J74" s="26" t="s">
        <v>428</v>
      </c>
      <c r="K74" s="26" t="s">
        <v>429</v>
      </c>
      <c r="L74" s="79"/>
    </row>
    <row r="75" spans="1:12" ht="15.75" x14ac:dyDescent="0.25">
      <c r="A75" s="41">
        <v>506</v>
      </c>
      <c r="B75" s="39">
        <v>0.52430555555556302</v>
      </c>
      <c r="C75" s="33" t="s">
        <v>194</v>
      </c>
      <c r="D75" s="33" t="s">
        <v>13</v>
      </c>
      <c r="E75" s="34" t="s">
        <v>17</v>
      </c>
      <c r="F75" s="33" t="s">
        <v>21</v>
      </c>
      <c r="G75" s="26" t="s">
        <v>399</v>
      </c>
      <c r="H75" s="26" t="s">
        <v>405</v>
      </c>
      <c r="I75" s="26" t="s">
        <v>427</v>
      </c>
      <c r="J75" s="26" t="s">
        <v>428</v>
      </c>
      <c r="K75" s="26" t="s">
        <v>429</v>
      </c>
      <c r="L75" s="26" t="s">
        <v>9</v>
      </c>
    </row>
    <row r="76" spans="1:12" ht="15.75" x14ac:dyDescent="0.25">
      <c r="A76" s="41">
        <v>166</v>
      </c>
      <c r="B76" s="39">
        <v>0.63125000000002596</v>
      </c>
      <c r="C76" s="33" t="s">
        <v>193</v>
      </c>
      <c r="D76" s="33" t="s">
        <v>18</v>
      </c>
      <c r="E76" s="34" t="s">
        <v>19</v>
      </c>
      <c r="F76" s="33" t="s">
        <v>46</v>
      </c>
      <c r="G76" s="26" t="s">
        <v>326</v>
      </c>
      <c r="H76" s="26" t="s">
        <v>360</v>
      </c>
      <c r="I76" s="26" t="s">
        <v>354</v>
      </c>
      <c r="J76" s="26" t="s">
        <v>355</v>
      </c>
      <c r="K76" s="26" t="s">
        <v>356</v>
      </c>
      <c r="L76" s="21"/>
    </row>
    <row r="77" spans="1:12" ht="15.75" x14ac:dyDescent="0.25">
      <c r="A77" s="41">
        <v>521</v>
      </c>
      <c r="B77" s="39">
        <v>0.60694444444446705</v>
      </c>
      <c r="C77" s="33" t="s">
        <v>194</v>
      </c>
      <c r="D77" s="33" t="s">
        <v>13</v>
      </c>
      <c r="E77" s="34" t="s">
        <v>17</v>
      </c>
      <c r="F77" s="33" t="s">
        <v>46</v>
      </c>
      <c r="G77" s="26" t="s">
        <v>326</v>
      </c>
      <c r="H77" s="26" t="s">
        <v>327</v>
      </c>
      <c r="I77" s="26" t="s">
        <v>354</v>
      </c>
      <c r="J77" s="26" t="s">
        <v>355</v>
      </c>
      <c r="K77" s="26" t="s">
        <v>356</v>
      </c>
      <c r="L77" s="79"/>
    </row>
    <row r="78" spans="1:12" ht="15.75" x14ac:dyDescent="0.25">
      <c r="A78" s="41">
        <v>16</v>
      </c>
      <c r="B78" s="32">
        <v>0.42708333333333298</v>
      </c>
      <c r="C78" s="33" t="s">
        <v>191</v>
      </c>
      <c r="D78" s="33" t="s">
        <v>10</v>
      </c>
      <c r="E78" s="34" t="s">
        <v>11</v>
      </c>
      <c r="F78" s="33" t="s">
        <v>27</v>
      </c>
      <c r="G78" s="26" t="s">
        <v>77</v>
      </c>
      <c r="H78" s="26" t="s">
        <v>101</v>
      </c>
      <c r="I78" s="26" t="s">
        <v>104</v>
      </c>
      <c r="J78" s="26" t="s">
        <v>105</v>
      </c>
      <c r="K78" s="26" t="s">
        <v>106</v>
      </c>
      <c r="L78" s="79"/>
    </row>
    <row r="79" spans="1:12" ht="15.75" x14ac:dyDescent="0.25">
      <c r="A79" s="41">
        <v>149</v>
      </c>
      <c r="B79" s="39">
        <v>0.529166666666675</v>
      </c>
      <c r="C79" s="33" t="s">
        <v>193</v>
      </c>
      <c r="D79" s="33" t="s">
        <v>13</v>
      </c>
      <c r="E79" s="34" t="s">
        <v>16</v>
      </c>
      <c r="F79" s="33" t="s">
        <v>27</v>
      </c>
      <c r="G79" s="26" t="s">
        <v>300</v>
      </c>
      <c r="H79" s="26" t="s">
        <v>324</v>
      </c>
      <c r="I79" s="80" t="s">
        <v>325</v>
      </c>
      <c r="J79" s="80" t="s">
        <v>319</v>
      </c>
      <c r="K79" s="26" t="s">
        <v>320</v>
      </c>
      <c r="L79" s="21"/>
    </row>
    <row r="80" spans="1:12" ht="15.75" x14ac:dyDescent="0.25">
      <c r="A80" s="41">
        <v>49</v>
      </c>
      <c r="B80" s="32">
        <v>0.62152777777777501</v>
      </c>
      <c r="C80" s="33" t="s">
        <v>191</v>
      </c>
      <c r="D80" s="33" t="s">
        <v>10</v>
      </c>
      <c r="E80" s="34" t="s">
        <v>12</v>
      </c>
      <c r="F80" s="33" t="s">
        <v>27</v>
      </c>
      <c r="G80" s="26" t="s">
        <v>300</v>
      </c>
      <c r="H80" s="26" t="s">
        <v>313</v>
      </c>
      <c r="I80" s="26" t="s">
        <v>484</v>
      </c>
      <c r="J80" s="26" t="s">
        <v>319</v>
      </c>
      <c r="K80" s="26" t="s">
        <v>320</v>
      </c>
      <c r="L80" s="26"/>
    </row>
    <row r="81" spans="1:12" ht="15.75" x14ac:dyDescent="0.25">
      <c r="A81" s="41">
        <v>13</v>
      </c>
      <c r="B81" s="32">
        <v>0.41249999999999998</v>
      </c>
      <c r="C81" s="33" t="s">
        <v>191</v>
      </c>
      <c r="D81" s="33" t="s">
        <v>10</v>
      </c>
      <c r="E81" s="34" t="s">
        <v>11</v>
      </c>
      <c r="F81" s="33" t="s">
        <v>27</v>
      </c>
      <c r="G81" s="26" t="s">
        <v>361</v>
      </c>
      <c r="H81" s="26" t="s">
        <v>23</v>
      </c>
      <c r="I81" s="26" t="s">
        <v>134</v>
      </c>
      <c r="J81" s="26" t="s">
        <v>362</v>
      </c>
      <c r="K81" s="26" t="s">
        <v>475</v>
      </c>
      <c r="L81" s="79"/>
    </row>
    <row r="82" spans="1:12" ht="15.75" x14ac:dyDescent="0.25">
      <c r="A82" s="41">
        <v>31</v>
      </c>
      <c r="B82" s="32">
        <v>0.51458333333333195</v>
      </c>
      <c r="C82" s="33" t="s">
        <v>191</v>
      </c>
      <c r="D82" s="34" t="s">
        <v>10</v>
      </c>
      <c r="E82" s="34" t="s">
        <v>11</v>
      </c>
      <c r="F82" s="33" t="s">
        <v>46</v>
      </c>
      <c r="G82" s="26" t="s">
        <v>77</v>
      </c>
      <c r="H82" s="26" t="s">
        <v>90</v>
      </c>
      <c r="I82" s="26" t="s">
        <v>91</v>
      </c>
      <c r="J82" s="26" t="s">
        <v>92</v>
      </c>
      <c r="K82" s="26" t="s">
        <v>81</v>
      </c>
      <c r="L82" s="79"/>
    </row>
    <row r="83" spans="1:12" ht="15.75" x14ac:dyDescent="0.25">
      <c r="A83" s="41">
        <v>191</v>
      </c>
      <c r="B83" s="39">
        <v>0.47083333333333299</v>
      </c>
      <c r="C83" s="33" t="s">
        <v>194</v>
      </c>
      <c r="D83" s="33" t="s">
        <v>13</v>
      </c>
      <c r="E83" s="34" t="s">
        <v>14</v>
      </c>
      <c r="F83" s="33" t="s">
        <v>46</v>
      </c>
      <c r="G83" s="26" t="s">
        <v>77</v>
      </c>
      <c r="H83" s="26" t="s">
        <v>90</v>
      </c>
      <c r="I83" s="26" t="s">
        <v>91</v>
      </c>
      <c r="J83" s="26" t="s">
        <v>92</v>
      </c>
      <c r="K83" s="26" t="s">
        <v>81</v>
      </c>
      <c r="L83" s="79"/>
    </row>
    <row r="84" spans="1:12" ht="15.75" x14ac:dyDescent="0.25">
      <c r="A84" s="41">
        <v>108</v>
      </c>
      <c r="B84" s="32">
        <v>0.64097222222221895</v>
      </c>
      <c r="C84" s="33" t="s">
        <v>192</v>
      </c>
      <c r="D84" s="33" t="s">
        <v>10</v>
      </c>
      <c r="E84" s="34" t="s">
        <v>11</v>
      </c>
      <c r="F84" s="33" t="s">
        <v>27</v>
      </c>
      <c r="G84" s="26" t="s">
        <v>117</v>
      </c>
      <c r="H84" s="26" t="s">
        <v>118</v>
      </c>
      <c r="I84" s="26" t="s">
        <v>122</v>
      </c>
      <c r="J84" s="26" t="s">
        <v>123</v>
      </c>
      <c r="K84" s="26" t="s">
        <v>124</v>
      </c>
      <c r="L84" s="80"/>
    </row>
    <row r="85" spans="1:12" ht="15.75" x14ac:dyDescent="0.25">
      <c r="A85" s="41">
        <v>9</v>
      </c>
      <c r="B85" s="32">
        <v>0.39305555555555499</v>
      </c>
      <c r="C85" s="33" t="s">
        <v>191</v>
      </c>
      <c r="D85" s="33" t="s">
        <v>10</v>
      </c>
      <c r="E85" s="34" t="s">
        <v>11</v>
      </c>
      <c r="F85" s="33" t="s">
        <v>27</v>
      </c>
      <c r="G85" s="26" t="s">
        <v>207</v>
      </c>
      <c r="H85" s="26" t="s">
        <v>220</v>
      </c>
      <c r="I85" s="26" t="s">
        <v>223</v>
      </c>
      <c r="J85" s="26" t="s">
        <v>224</v>
      </c>
      <c r="K85" s="26" t="s">
        <v>225</v>
      </c>
      <c r="L85" s="79"/>
    </row>
    <row r="86" spans="1:12" ht="15.75" x14ac:dyDescent="0.25">
      <c r="A86" s="41">
        <v>10</v>
      </c>
      <c r="B86" s="32">
        <v>0.39791666666666597</v>
      </c>
      <c r="C86" s="33" t="s">
        <v>191</v>
      </c>
      <c r="D86" s="33" t="s">
        <v>10</v>
      </c>
      <c r="E86" s="34" t="s">
        <v>11</v>
      </c>
      <c r="F86" s="33" t="s">
        <v>46</v>
      </c>
      <c r="G86" s="26" t="s">
        <v>326</v>
      </c>
      <c r="H86" s="26" t="s">
        <v>341</v>
      </c>
      <c r="I86" s="26" t="s">
        <v>345</v>
      </c>
      <c r="J86" s="26" t="s">
        <v>346</v>
      </c>
      <c r="K86" s="26" t="s">
        <v>347</v>
      </c>
      <c r="L86" s="79"/>
    </row>
    <row r="87" spans="1:12" ht="15.75" x14ac:dyDescent="0.25">
      <c r="A87" s="41">
        <v>70</v>
      </c>
      <c r="B87" s="32">
        <v>0.39791666666666597</v>
      </c>
      <c r="C87" s="33" t="s">
        <v>203</v>
      </c>
      <c r="D87" s="33" t="s">
        <v>10</v>
      </c>
      <c r="E87" s="34" t="s">
        <v>12</v>
      </c>
      <c r="F87" s="33" t="s">
        <v>27</v>
      </c>
      <c r="G87" s="26" t="s">
        <v>386</v>
      </c>
      <c r="H87" s="26" t="s">
        <v>387</v>
      </c>
      <c r="I87" s="26" t="s">
        <v>392</v>
      </c>
      <c r="J87" s="26" t="s">
        <v>393</v>
      </c>
      <c r="K87" s="26" t="s">
        <v>473</v>
      </c>
      <c r="L87" s="79"/>
    </row>
    <row r="88" spans="1:12" ht="15.75" x14ac:dyDescent="0.25">
      <c r="A88" s="41">
        <v>122</v>
      </c>
      <c r="B88" s="39">
        <v>0.36388888888888898</v>
      </c>
      <c r="C88" s="33" t="s">
        <v>193</v>
      </c>
      <c r="D88" s="33" t="s">
        <v>13</v>
      </c>
      <c r="E88" s="34" t="s">
        <v>15</v>
      </c>
      <c r="F88" s="33" t="s">
        <v>27</v>
      </c>
      <c r="G88" s="26" t="s">
        <v>386</v>
      </c>
      <c r="H88" s="26" t="s">
        <v>23</v>
      </c>
      <c r="I88" s="26" t="s">
        <v>392</v>
      </c>
      <c r="J88" s="26" t="s">
        <v>393</v>
      </c>
      <c r="K88" s="26" t="s">
        <v>473</v>
      </c>
      <c r="L88" s="21"/>
    </row>
    <row r="89" spans="1:12" ht="15.75" x14ac:dyDescent="0.25">
      <c r="A89" s="41">
        <v>79</v>
      </c>
      <c r="B89" s="32">
        <v>0.45624999999999899</v>
      </c>
      <c r="C89" s="33" t="s">
        <v>192</v>
      </c>
      <c r="D89" s="34" t="s">
        <v>10</v>
      </c>
      <c r="E89" s="35" t="s">
        <v>12</v>
      </c>
      <c r="F89" s="42" t="s">
        <v>27</v>
      </c>
      <c r="G89" s="78" t="s">
        <v>256</v>
      </c>
      <c r="H89" s="78" t="s">
        <v>90</v>
      </c>
      <c r="I89" s="78" t="s">
        <v>262</v>
      </c>
      <c r="J89" s="78" t="s">
        <v>263</v>
      </c>
      <c r="K89" s="78" t="s">
        <v>264</v>
      </c>
      <c r="L89" s="79"/>
    </row>
    <row r="90" spans="1:12" ht="15.75" x14ac:dyDescent="0.25">
      <c r="A90" s="41">
        <v>153</v>
      </c>
      <c r="B90" s="39">
        <v>0.558333333333347</v>
      </c>
      <c r="C90" s="33" t="s">
        <v>193</v>
      </c>
      <c r="D90" s="42" t="s">
        <v>13</v>
      </c>
      <c r="E90" s="35" t="s">
        <v>16</v>
      </c>
      <c r="F90" s="42" t="s">
        <v>27</v>
      </c>
      <c r="G90" s="78" t="s">
        <v>256</v>
      </c>
      <c r="H90" s="78" t="s">
        <v>90</v>
      </c>
      <c r="I90" s="78" t="s">
        <v>262</v>
      </c>
      <c r="J90" s="78" t="s">
        <v>263</v>
      </c>
      <c r="K90" s="78" t="s">
        <v>286</v>
      </c>
      <c r="L90" s="21"/>
    </row>
    <row r="91" spans="1:12" ht="15.75" x14ac:dyDescent="0.25">
      <c r="A91" s="41">
        <v>523</v>
      </c>
      <c r="B91" s="39">
        <v>0.61666666666669101</v>
      </c>
      <c r="C91" s="33" t="s">
        <v>194</v>
      </c>
      <c r="D91" s="42" t="s">
        <v>13</v>
      </c>
      <c r="E91" s="35" t="s">
        <v>17</v>
      </c>
      <c r="F91" s="42" t="s">
        <v>27</v>
      </c>
      <c r="G91" s="78" t="s">
        <v>256</v>
      </c>
      <c r="H91" s="78" t="s">
        <v>266</v>
      </c>
      <c r="I91" s="78" t="s">
        <v>262</v>
      </c>
      <c r="J91" s="78" t="s">
        <v>263</v>
      </c>
      <c r="K91" s="78" t="s">
        <v>264</v>
      </c>
      <c r="L91" s="79"/>
    </row>
    <row r="92" spans="1:12" ht="15.75" x14ac:dyDescent="0.25">
      <c r="A92" s="41">
        <v>175</v>
      </c>
      <c r="B92" s="39">
        <v>0.37847222222222199</v>
      </c>
      <c r="C92" s="41" t="s">
        <v>194</v>
      </c>
      <c r="D92" s="33" t="s">
        <v>13</v>
      </c>
      <c r="E92" s="35" t="s">
        <v>14</v>
      </c>
      <c r="F92" s="33" t="s">
        <v>27</v>
      </c>
      <c r="G92" s="26" t="s">
        <v>457</v>
      </c>
      <c r="H92" s="26" t="s">
        <v>458</v>
      </c>
      <c r="I92" s="26" t="s">
        <v>144</v>
      </c>
      <c r="J92" s="26" t="s">
        <v>459</v>
      </c>
      <c r="K92" s="26" t="s">
        <v>397</v>
      </c>
      <c r="L92" s="79"/>
    </row>
    <row r="93" spans="1:12" ht="15.75" x14ac:dyDescent="0.25">
      <c r="A93" s="41">
        <v>80</v>
      </c>
      <c r="B93" s="32">
        <v>0.46111111111110997</v>
      </c>
      <c r="C93" s="33" t="s">
        <v>192</v>
      </c>
      <c r="D93" s="34" t="s">
        <v>10</v>
      </c>
      <c r="E93" s="34" t="s">
        <v>12</v>
      </c>
      <c r="F93" s="33" t="s">
        <v>27</v>
      </c>
      <c r="G93" s="26" t="s">
        <v>207</v>
      </c>
      <c r="H93" s="26" t="s">
        <v>220</v>
      </c>
      <c r="I93" s="26" t="s">
        <v>187</v>
      </c>
      <c r="J93" s="26" t="s">
        <v>226</v>
      </c>
      <c r="K93" s="26" t="s">
        <v>227</v>
      </c>
      <c r="L93" s="79"/>
    </row>
    <row r="94" spans="1:12" ht="15.75" x14ac:dyDescent="0.25">
      <c r="A94" s="41">
        <v>156</v>
      </c>
      <c r="B94" s="39">
        <v>0.57291666666668295</v>
      </c>
      <c r="C94" s="43" t="s">
        <v>193</v>
      </c>
      <c r="D94" s="33" t="s">
        <v>13</v>
      </c>
      <c r="E94" s="34" t="s">
        <v>16</v>
      </c>
      <c r="F94" s="33" t="s">
        <v>27</v>
      </c>
      <c r="G94" s="26" t="s">
        <v>207</v>
      </c>
      <c r="H94" s="26" t="s">
        <v>246</v>
      </c>
      <c r="I94" s="26" t="s">
        <v>187</v>
      </c>
      <c r="J94" s="26" t="s">
        <v>226</v>
      </c>
      <c r="K94" s="26" t="s">
        <v>227</v>
      </c>
      <c r="L94" s="21"/>
    </row>
    <row r="95" spans="1:12" ht="15.75" x14ac:dyDescent="0.25">
      <c r="A95" s="41">
        <v>99</v>
      </c>
      <c r="B95" s="32">
        <v>0.58749999999999702</v>
      </c>
      <c r="C95" s="33" t="s">
        <v>192</v>
      </c>
      <c r="D95" s="33" t="s">
        <v>10</v>
      </c>
      <c r="E95" s="34" t="s">
        <v>11</v>
      </c>
      <c r="F95" s="33" t="s">
        <v>27</v>
      </c>
      <c r="G95" s="26" t="s">
        <v>300</v>
      </c>
      <c r="H95" s="26" t="s">
        <v>301</v>
      </c>
      <c r="I95" s="26" t="s">
        <v>87</v>
      </c>
      <c r="J95" s="26" t="s">
        <v>302</v>
      </c>
      <c r="K95" s="26" t="s">
        <v>303</v>
      </c>
      <c r="L95" s="79"/>
    </row>
    <row r="96" spans="1:12" ht="15.75" x14ac:dyDescent="0.25">
      <c r="A96" s="41">
        <v>188</v>
      </c>
      <c r="B96" s="39">
        <v>0.45624999999999999</v>
      </c>
      <c r="C96" s="33" t="s">
        <v>194</v>
      </c>
      <c r="D96" s="33" t="s">
        <v>13</v>
      </c>
      <c r="E96" s="34" t="s">
        <v>14</v>
      </c>
      <c r="F96" s="33" t="s">
        <v>27</v>
      </c>
      <c r="G96" s="26" t="s">
        <v>300</v>
      </c>
      <c r="H96" s="26" t="s">
        <v>323</v>
      </c>
      <c r="I96" s="26" t="s">
        <v>87</v>
      </c>
      <c r="J96" s="26" t="s">
        <v>302</v>
      </c>
      <c r="K96" s="26" t="s">
        <v>303</v>
      </c>
      <c r="L96" s="79"/>
    </row>
    <row r="97" spans="1:12" ht="15.75" x14ac:dyDescent="0.25">
      <c r="A97" s="41">
        <v>73</v>
      </c>
      <c r="B97" s="32">
        <v>0.42708333333333298</v>
      </c>
      <c r="C97" s="33" t="s">
        <v>203</v>
      </c>
      <c r="D97" s="34" t="s">
        <v>10</v>
      </c>
      <c r="E97" s="34" t="s">
        <v>12</v>
      </c>
      <c r="F97" s="33" t="s">
        <v>46</v>
      </c>
      <c r="G97" s="26" t="s">
        <v>158</v>
      </c>
      <c r="H97" s="26" t="s">
        <v>171</v>
      </c>
      <c r="I97" s="26" t="s">
        <v>176</v>
      </c>
      <c r="J97" s="26" t="s">
        <v>177</v>
      </c>
      <c r="K97" s="26" t="s">
        <v>178</v>
      </c>
      <c r="L97" s="79"/>
    </row>
    <row r="98" spans="1:12" ht="15.75" x14ac:dyDescent="0.25">
      <c r="A98" s="41">
        <v>127</v>
      </c>
      <c r="B98" s="39">
        <v>0.38819444444444401</v>
      </c>
      <c r="C98" s="33" t="s">
        <v>193</v>
      </c>
      <c r="D98" s="33" t="s">
        <v>181</v>
      </c>
      <c r="E98" s="34" t="s">
        <v>15</v>
      </c>
      <c r="F98" s="33" t="s">
        <v>46</v>
      </c>
      <c r="G98" s="26" t="s">
        <v>158</v>
      </c>
      <c r="H98" s="26" t="s">
        <v>186</v>
      </c>
      <c r="I98" s="26" t="s">
        <v>176</v>
      </c>
      <c r="J98" s="26" t="s">
        <v>177</v>
      </c>
      <c r="K98" s="26" t="s">
        <v>178</v>
      </c>
      <c r="L98" s="21"/>
    </row>
    <row r="99" spans="1:12" ht="15.75" x14ac:dyDescent="0.25">
      <c r="A99" s="41">
        <v>92</v>
      </c>
      <c r="B99" s="32">
        <v>0.55347222222222003</v>
      </c>
      <c r="C99" s="33" t="s">
        <v>192</v>
      </c>
      <c r="D99" s="25" t="s">
        <v>10</v>
      </c>
      <c r="E99" s="24" t="s">
        <v>11</v>
      </c>
      <c r="F99" s="25" t="s">
        <v>46</v>
      </c>
      <c r="G99" s="26" t="s">
        <v>207</v>
      </c>
      <c r="H99" s="26" t="s">
        <v>208</v>
      </c>
      <c r="I99" s="26" t="s">
        <v>209</v>
      </c>
      <c r="J99" s="26" t="s">
        <v>210</v>
      </c>
      <c r="K99" s="26" t="s">
        <v>211</v>
      </c>
      <c r="L99" s="79"/>
    </row>
    <row r="100" spans="1:12" ht="15.75" x14ac:dyDescent="0.25">
      <c r="A100" s="41">
        <v>184</v>
      </c>
      <c r="B100" s="39">
        <v>0.422222222222222</v>
      </c>
      <c r="C100" s="33" t="s">
        <v>194</v>
      </c>
      <c r="D100" s="33" t="s">
        <v>13</v>
      </c>
      <c r="E100" s="34" t="s">
        <v>14</v>
      </c>
      <c r="F100" s="33" t="s">
        <v>27</v>
      </c>
      <c r="G100" s="26" t="s">
        <v>207</v>
      </c>
      <c r="H100" s="26" t="s">
        <v>242</v>
      </c>
      <c r="I100" s="26" t="s">
        <v>209</v>
      </c>
      <c r="J100" s="26" t="s">
        <v>210</v>
      </c>
      <c r="K100" s="26" t="s">
        <v>211</v>
      </c>
      <c r="L100" s="79"/>
    </row>
    <row r="101" spans="1:12" ht="15.75" x14ac:dyDescent="0.25">
      <c r="A101" s="41">
        <v>57</v>
      </c>
      <c r="B101" s="32">
        <v>0.66041666666666299</v>
      </c>
      <c r="C101" s="33" t="s">
        <v>191</v>
      </c>
      <c r="D101" s="33" t="s">
        <v>10</v>
      </c>
      <c r="E101" s="34" t="s">
        <v>12</v>
      </c>
      <c r="F101" s="33" t="s">
        <v>27</v>
      </c>
      <c r="G101" s="26" t="s">
        <v>77</v>
      </c>
      <c r="H101" s="26" t="s">
        <v>90</v>
      </c>
      <c r="I101" s="26" t="s">
        <v>479</v>
      </c>
      <c r="J101" s="26" t="s">
        <v>115</v>
      </c>
      <c r="K101" s="26" t="s">
        <v>480</v>
      </c>
      <c r="L101" s="80"/>
    </row>
    <row r="102" spans="1:12" ht="15.75" x14ac:dyDescent="0.25">
      <c r="A102" s="41">
        <v>158</v>
      </c>
      <c r="B102" s="39">
        <v>0.58263888888890702</v>
      </c>
      <c r="C102" s="33" t="s">
        <v>193</v>
      </c>
      <c r="D102" s="33" t="s">
        <v>13</v>
      </c>
      <c r="E102" s="34" t="s">
        <v>16</v>
      </c>
      <c r="F102" s="33" t="s">
        <v>27</v>
      </c>
      <c r="G102" s="26" t="s">
        <v>77</v>
      </c>
      <c r="H102" s="26" t="s">
        <v>90</v>
      </c>
      <c r="I102" s="26" t="s">
        <v>479</v>
      </c>
      <c r="J102" s="26" t="s">
        <v>115</v>
      </c>
      <c r="K102" s="26" t="s">
        <v>480</v>
      </c>
      <c r="L102" s="21"/>
    </row>
    <row r="103" spans="1:12" ht="15.75" x14ac:dyDescent="0.25">
      <c r="A103" s="41">
        <v>508</v>
      </c>
      <c r="B103" s="39">
        <v>0.53402777777778698</v>
      </c>
      <c r="C103" s="33" t="s">
        <v>194</v>
      </c>
      <c r="D103" s="33" t="s">
        <v>13</v>
      </c>
      <c r="E103" s="34" t="s">
        <v>17</v>
      </c>
      <c r="F103" s="33" t="s">
        <v>27</v>
      </c>
      <c r="G103" s="26" t="s">
        <v>77</v>
      </c>
      <c r="H103" s="26" t="s">
        <v>101</v>
      </c>
      <c r="I103" s="26" t="s">
        <v>114</v>
      </c>
      <c r="J103" s="26" t="s">
        <v>115</v>
      </c>
      <c r="K103" s="26" t="s">
        <v>116</v>
      </c>
      <c r="L103" s="79"/>
    </row>
    <row r="104" spans="1:12" ht="15.75" x14ac:dyDescent="0.25">
      <c r="A104" s="41">
        <v>510</v>
      </c>
      <c r="B104" s="39">
        <v>0.54375000000001095</v>
      </c>
      <c r="C104" s="33" t="s">
        <v>194</v>
      </c>
      <c r="D104" s="42" t="s">
        <v>13</v>
      </c>
      <c r="E104" s="35" t="s">
        <v>17</v>
      </c>
      <c r="F104" s="42" t="s">
        <v>27</v>
      </c>
      <c r="G104" s="78" t="s">
        <v>256</v>
      </c>
      <c r="H104" s="78" t="s">
        <v>90</v>
      </c>
      <c r="I104" s="78" t="s">
        <v>287</v>
      </c>
      <c r="J104" s="78" t="s">
        <v>288</v>
      </c>
      <c r="K104" s="78" t="s">
        <v>289</v>
      </c>
      <c r="L104" s="79"/>
    </row>
    <row r="105" spans="1:12" ht="15.75" x14ac:dyDescent="0.25">
      <c r="A105" s="41">
        <v>109</v>
      </c>
      <c r="B105" s="32">
        <v>0.64583333333333337</v>
      </c>
      <c r="C105" s="33" t="s">
        <v>192</v>
      </c>
      <c r="D105" s="33" t="s">
        <v>10</v>
      </c>
      <c r="E105" s="34" t="s">
        <v>11</v>
      </c>
      <c r="F105" s="33" t="s">
        <v>27</v>
      </c>
      <c r="G105" s="26" t="s">
        <v>361</v>
      </c>
      <c r="H105" s="26" t="s">
        <v>361</v>
      </c>
      <c r="I105" s="26" t="s">
        <v>134</v>
      </c>
      <c r="J105" s="26" t="s">
        <v>363</v>
      </c>
      <c r="K105" s="26" t="s">
        <v>364</v>
      </c>
      <c r="L105" s="26" t="s">
        <v>9</v>
      </c>
    </row>
    <row r="106" spans="1:12" ht="15.75" x14ac:dyDescent="0.25">
      <c r="A106" s="41">
        <v>88</v>
      </c>
      <c r="B106" s="32">
        <v>0.53402777777777599</v>
      </c>
      <c r="C106" s="33" t="s">
        <v>192</v>
      </c>
      <c r="D106" s="33" t="s">
        <v>10</v>
      </c>
      <c r="E106" s="34" t="s">
        <v>11</v>
      </c>
      <c r="F106" s="33" t="s">
        <v>21</v>
      </c>
      <c r="G106" s="26" t="s">
        <v>77</v>
      </c>
      <c r="H106" s="26" t="s">
        <v>78</v>
      </c>
      <c r="I106" s="26" t="s">
        <v>259</v>
      </c>
      <c r="J106" s="26" t="s">
        <v>494</v>
      </c>
      <c r="K106" s="26" t="s">
        <v>495</v>
      </c>
      <c r="L106" s="79"/>
    </row>
    <row r="107" spans="1:12" ht="15.75" x14ac:dyDescent="0.25">
      <c r="A107" s="41">
        <v>3</v>
      </c>
      <c r="B107" s="32">
        <v>0.36388888888888898</v>
      </c>
      <c r="C107" s="33" t="s">
        <v>191</v>
      </c>
      <c r="D107" s="33" t="s">
        <v>10</v>
      </c>
      <c r="E107" s="34" t="s">
        <v>11</v>
      </c>
      <c r="F107" s="33" t="s">
        <v>21</v>
      </c>
      <c r="G107" s="26" t="s">
        <v>398</v>
      </c>
      <c r="H107" s="26" t="s">
        <v>23</v>
      </c>
      <c r="I107" s="26" t="s">
        <v>454</v>
      </c>
      <c r="J107" s="26" t="s">
        <v>455</v>
      </c>
      <c r="K107" s="26" t="s">
        <v>456</v>
      </c>
      <c r="L107" s="26" t="s">
        <v>9</v>
      </c>
    </row>
    <row r="108" spans="1:12" ht="15.75" x14ac:dyDescent="0.25">
      <c r="A108" s="41">
        <v>94</v>
      </c>
      <c r="B108" s="32">
        <v>0.563194444444442</v>
      </c>
      <c r="C108" s="33" t="s">
        <v>192</v>
      </c>
      <c r="D108" s="33" t="s">
        <v>10</v>
      </c>
      <c r="E108" s="34" t="s">
        <v>11</v>
      </c>
      <c r="F108" s="33" t="s">
        <v>46</v>
      </c>
      <c r="G108" s="26" t="s">
        <v>158</v>
      </c>
      <c r="H108" s="26" t="s">
        <v>171</v>
      </c>
      <c r="I108" s="26" t="s">
        <v>87</v>
      </c>
      <c r="J108" s="26" t="s">
        <v>174</v>
      </c>
      <c r="K108" s="26" t="s">
        <v>175</v>
      </c>
      <c r="L108" s="80"/>
    </row>
    <row r="109" spans="1:12" ht="15.75" x14ac:dyDescent="0.25">
      <c r="A109" s="41">
        <v>186</v>
      </c>
      <c r="B109" s="39">
        <v>0.44652777777777702</v>
      </c>
      <c r="C109" s="33" t="s">
        <v>194</v>
      </c>
      <c r="D109" s="33" t="s">
        <v>181</v>
      </c>
      <c r="E109" s="34" t="s">
        <v>14</v>
      </c>
      <c r="F109" s="33" t="s">
        <v>46</v>
      </c>
      <c r="G109" s="26" t="s">
        <v>158</v>
      </c>
      <c r="H109" s="26" t="s">
        <v>182</v>
      </c>
      <c r="I109" s="26" t="s">
        <v>87</v>
      </c>
      <c r="J109" s="26" t="s">
        <v>174</v>
      </c>
      <c r="K109" s="26" t="s">
        <v>175</v>
      </c>
      <c r="L109" s="79"/>
    </row>
    <row r="110" spans="1:12" ht="15.75" x14ac:dyDescent="0.25">
      <c r="A110" s="41">
        <v>145</v>
      </c>
      <c r="B110" s="39">
        <v>0.50972222222222696</v>
      </c>
      <c r="C110" s="33" t="s">
        <v>193</v>
      </c>
      <c r="D110" s="33" t="s">
        <v>13</v>
      </c>
      <c r="E110" s="34" t="s">
        <v>16</v>
      </c>
      <c r="F110" s="33" t="s">
        <v>27</v>
      </c>
      <c r="G110" s="26" t="s">
        <v>207</v>
      </c>
      <c r="H110" s="26" t="s">
        <v>242</v>
      </c>
      <c r="I110" s="26" t="s">
        <v>243</v>
      </c>
      <c r="J110" s="26" t="s">
        <v>244</v>
      </c>
      <c r="K110" s="26" t="s">
        <v>245</v>
      </c>
      <c r="L110" s="21"/>
    </row>
    <row r="111" spans="1:12" ht="15.75" x14ac:dyDescent="0.25">
      <c r="A111" s="41">
        <v>172</v>
      </c>
      <c r="B111" s="39">
        <v>0.36388888888888898</v>
      </c>
      <c r="C111" s="33" t="s">
        <v>194</v>
      </c>
      <c r="D111" s="42" t="s">
        <v>13</v>
      </c>
      <c r="E111" s="35" t="s">
        <v>14</v>
      </c>
      <c r="F111" s="42" t="s">
        <v>27</v>
      </c>
      <c r="G111" s="78" t="s">
        <v>256</v>
      </c>
      <c r="H111" s="78" t="s">
        <v>90</v>
      </c>
      <c r="I111" s="78" t="s">
        <v>282</v>
      </c>
      <c r="J111" s="78" t="s">
        <v>283</v>
      </c>
      <c r="K111" s="78" t="s">
        <v>493</v>
      </c>
      <c r="L111" s="79"/>
    </row>
    <row r="112" spans="1:12" ht="15.75" x14ac:dyDescent="0.25">
      <c r="A112" s="41">
        <v>159</v>
      </c>
      <c r="B112" s="39">
        <v>0.58750000000001901</v>
      </c>
      <c r="C112" s="33" t="s">
        <v>193</v>
      </c>
      <c r="D112" s="33" t="s">
        <v>13</v>
      </c>
      <c r="E112" s="37" t="s">
        <v>16</v>
      </c>
      <c r="F112" s="40" t="s">
        <v>46</v>
      </c>
      <c r="G112" s="77" t="s">
        <v>130</v>
      </c>
      <c r="H112" s="77" t="s">
        <v>150</v>
      </c>
      <c r="I112" s="77" t="s">
        <v>152</v>
      </c>
      <c r="J112" s="77" t="s">
        <v>153</v>
      </c>
      <c r="K112" s="77" t="s">
        <v>154</v>
      </c>
      <c r="L112" s="21"/>
    </row>
    <row r="113" spans="1:12" ht="15.75" x14ac:dyDescent="0.25">
      <c r="A113" s="41">
        <v>183</v>
      </c>
      <c r="B113" s="39">
        <v>0.41736111111111102</v>
      </c>
      <c r="C113" s="33" t="s">
        <v>194</v>
      </c>
      <c r="D113" s="33" t="s">
        <v>13</v>
      </c>
      <c r="E113" s="35" t="s">
        <v>14</v>
      </c>
      <c r="F113" s="42" t="s">
        <v>27</v>
      </c>
      <c r="G113" s="78" t="s">
        <v>256</v>
      </c>
      <c r="H113" s="78" t="s">
        <v>266</v>
      </c>
      <c r="I113" s="78" t="s">
        <v>290</v>
      </c>
      <c r="J113" s="78" t="s">
        <v>291</v>
      </c>
      <c r="K113" s="78" t="s">
        <v>292</v>
      </c>
      <c r="L113" s="79"/>
    </row>
    <row r="114" spans="1:12" ht="15.75" x14ac:dyDescent="0.25">
      <c r="A114" s="41">
        <v>123</v>
      </c>
      <c r="B114" s="39">
        <v>0.36875000000000002</v>
      </c>
      <c r="C114" s="33" t="s">
        <v>193</v>
      </c>
      <c r="D114" s="33" t="s">
        <v>13</v>
      </c>
      <c r="E114" s="34" t="s">
        <v>15</v>
      </c>
      <c r="F114" s="33" t="s">
        <v>27</v>
      </c>
      <c r="G114" s="26" t="s">
        <v>398</v>
      </c>
      <c r="H114" s="26" t="s">
        <v>445</v>
      </c>
      <c r="I114" s="26" t="s">
        <v>376</v>
      </c>
      <c r="J114" s="26" t="s">
        <v>448</v>
      </c>
      <c r="K114" s="26" t="s">
        <v>449</v>
      </c>
      <c r="L114" s="21"/>
    </row>
    <row r="115" spans="1:12" ht="15.75" x14ac:dyDescent="0.25">
      <c r="A115" s="41">
        <v>37</v>
      </c>
      <c r="B115" s="32">
        <v>0.55347222222222003</v>
      </c>
      <c r="C115" s="33" t="s">
        <v>191</v>
      </c>
      <c r="D115" s="33" t="s">
        <v>10</v>
      </c>
      <c r="E115" s="34" t="s">
        <v>12</v>
      </c>
      <c r="F115" s="33" t="s">
        <v>21</v>
      </c>
      <c r="G115" s="26" t="s">
        <v>77</v>
      </c>
      <c r="H115" s="26" t="s">
        <v>78</v>
      </c>
      <c r="I115" s="26" t="s">
        <v>87</v>
      </c>
      <c r="J115" s="26" t="s">
        <v>88</v>
      </c>
      <c r="K115" s="26" t="s">
        <v>89</v>
      </c>
      <c r="L115" s="79"/>
    </row>
    <row r="116" spans="1:12" ht="15.75" x14ac:dyDescent="0.25">
      <c r="A116" s="41">
        <v>505</v>
      </c>
      <c r="B116" s="39">
        <v>0.51944444444445104</v>
      </c>
      <c r="C116" s="33" t="s">
        <v>194</v>
      </c>
      <c r="D116" s="33" t="s">
        <v>13</v>
      </c>
      <c r="E116" s="34" t="s">
        <v>17</v>
      </c>
      <c r="F116" s="33" t="s">
        <v>21</v>
      </c>
      <c r="G116" s="26" t="s">
        <v>77</v>
      </c>
      <c r="H116" s="26" t="s">
        <v>23</v>
      </c>
      <c r="I116" s="26" t="s">
        <v>87</v>
      </c>
      <c r="J116" s="26" t="s">
        <v>88</v>
      </c>
      <c r="K116" s="26" t="s">
        <v>89</v>
      </c>
      <c r="L116" s="26" t="s">
        <v>9</v>
      </c>
    </row>
    <row r="117" spans="1:12" ht="15.75" x14ac:dyDescent="0.25">
      <c r="A117" s="41">
        <v>114</v>
      </c>
      <c r="B117" s="32">
        <v>0.67013888888888495</v>
      </c>
      <c r="C117" s="33" t="s">
        <v>192</v>
      </c>
      <c r="D117" s="33" t="s">
        <v>10</v>
      </c>
      <c r="E117" s="34" t="s">
        <v>11</v>
      </c>
      <c r="F117" s="33" t="s">
        <v>27</v>
      </c>
      <c r="G117" s="26" t="s">
        <v>77</v>
      </c>
      <c r="H117" s="26" t="s">
        <v>101</v>
      </c>
      <c r="I117" s="26" t="s">
        <v>102</v>
      </c>
      <c r="J117" s="26" t="s">
        <v>88</v>
      </c>
      <c r="K117" s="26" t="s">
        <v>103</v>
      </c>
      <c r="L117" s="26"/>
    </row>
    <row r="118" spans="1:12" ht="15.75" x14ac:dyDescent="0.25">
      <c r="A118" s="41">
        <v>97</v>
      </c>
      <c r="B118" s="32">
        <v>0.57777777777777495</v>
      </c>
      <c r="C118" s="33" t="s">
        <v>192</v>
      </c>
      <c r="D118" s="33" t="s">
        <v>10</v>
      </c>
      <c r="E118" s="34" t="s">
        <v>11</v>
      </c>
      <c r="F118" s="33" t="s">
        <v>27</v>
      </c>
      <c r="G118" s="26" t="s">
        <v>77</v>
      </c>
      <c r="H118" s="26" t="s">
        <v>90</v>
      </c>
      <c r="I118" s="26" t="s">
        <v>28</v>
      </c>
      <c r="J118" s="26" t="s">
        <v>93</v>
      </c>
      <c r="K118" s="26" t="s">
        <v>94</v>
      </c>
      <c r="L118" s="79"/>
    </row>
    <row r="119" spans="1:12" ht="15.75" x14ac:dyDescent="0.25">
      <c r="A119" s="41">
        <v>189</v>
      </c>
      <c r="B119" s="39">
        <v>0.46111111111111103</v>
      </c>
      <c r="C119" s="33" t="s">
        <v>194</v>
      </c>
      <c r="D119" s="33" t="s">
        <v>13</v>
      </c>
      <c r="E119" s="34" t="s">
        <v>14</v>
      </c>
      <c r="F119" s="33" t="s">
        <v>27</v>
      </c>
      <c r="G119" s="26" t="s">
        <v>77</v>
      </c>
      <c r="H119" s="26" t="s">
        <v>101</v>
      </c>
      <c r="I119" s="26" t="s">
        <v>28</v>
      </c>
      <c r="J119" s="26" t="s">
        <v>93</v>
      </c>
      <c r="K119" s="26" t="s">
        <v>94</v>
      </c>
      <c r="L119" s="79"/>
    </row>
    <row r="120" spans="1:12" ht="15.75" x14ac:dyDescent="0.25">
      <c r="A120" s="41">
        <v>93</v>
      </c>
      <c r="B120" s="32">
        <v>0.55833333333333102</v>
      </c>
      <c r="C120" s="33" t="s">
        <v>192</v>
      </c>
      <c r="D120" s="33" t="s">
        <v>10</v>
      </c>
      <c r="E120" s="34" t="s">
        <v>11</v>
      </c>
      <c r="F120" s="33" t="s">
        <v>385</v>
      </c>
      <c r="G120" s="26" t="s">
        <v>207</v>
      </c>
      <c r="H120" s="26" t="s">
        <v>220</v>
      </c>
      <c r="I120" s="26" t="s">
        <v>107</v>
      </c>
      <c r="J120" s="26" t="s">
        <v>221</v>
      </c>
      <c r="K120" s="26" t="s">
        <v>222</v>
      </c>
      <c r="L120" s="79"/>
    </row>
    <row r="121" spans="1:12" ht="15.75" x14ac:dyDescent="0.25">
      <c r="A121" s="41">
        <v>135</v>
      </c>
      <c r="B121" s="39">
        <v>0.42708333333333298</v>
      </c>
      <c r="C121" s="33" t="s">
        <v>193</v>
      </c>
      <c r="D121" s="33" t="s">
        <v>13</v>
      </c>
      <c r="E121" s="34" t="s">
        <v>15</v>
      </c>
      <c r="F121" s="33" t="s">
        <v>27</v>
      </c>
      <c r="G121" s="26" t="s">
        <v>207</v>
      </c>
      <c r="H121" s="26" t="s">
        <v>246</v>
      </c>
      <c r="I121" s="26" t="s">
        <v>107</v>
      </c>
      <c r="J121" s="26" t="s">
        <v>221</v>
      </c>
      <c r="K121" s="26" t="s">
        <v>222</v>
      </c>
      <c r="L121" s="21"/>
    </row>
    <row r="122" spans="1:12" ht="15.75" x14ac:dyDescent="0.25">
      <c r="A122" s="96">
        <v>69</v>
      </c>
      <c r="B122" s="90">
        <v>0.39305555555555499</v>
      </c>
      <c r="C122" s="91" t="s">
        <v>203</v>
      </c>
      <c r="D122" s="91" t="s">
        <v>10</v>
      </c>
      <c r="E122" s="92" t="s">
        <v>12</v>
      </c>
      <c r="F122" s="91" t="s">
        <v>46</v>
      </c>
      <c r="G122" s="98" t="s">
        <v>374</v>
      </c>
      <c r="H122" s="98" t="s">
        <v>375</v>
      </c>
      <c r="I122" s="98" t="s">
        <v>379</v>
      </c>
      <c r="J122" s="98" t="s">
        <v>221</v>
      </c>
      <c r="K122" s="101" t="s">
        <v>384</v>
      </c>
      <c r="L122" s="79"/>
    </row>
    <row r="123" spans="1:12" ht="15.75" x14ac:dyDescent="0.25">
      <c r="A123" s="41">
        <v>20</v>
      </c>
      <c r="B123" s="32">
        <v>0.46111111111110997</v>
      </c>
      <c r="C123" s="33" t="s">
        <v>191</v>
      </c>
      <c r="D123" s="25" t="s">
        <v>10</v>
      </c>
      <c r="E123" s="24" t="s">
        <v>11</v>
      </c>
      <c r="F123" s="25" t="s">
        <v>46</v>
      </c>
      <c r="G123" s="24" t="s">
        <v>255</v>
      </c>
      <c r="H123" s="24" t="s">
        <v>67</v>
      </c>
      <c r="I123" s="24" t="s">
        <v>71</v>
      </c>
      <c r="J123" s="24" t="s">
        <v>72</v>
      </c>
      <c r="K123" s="105" t="s">
        <v>73</v>
      </c>
      <c r="L123" s="79"/>
    </row>
    <row r="124" spans="1:12" ht="15.75" x14ac:dyDescent="0.25">
      <c r="A124" s="41">
        <v>85</v>
      </c>
      <c r="B124" s="32">
        <v>0.485416666666665</v>
      </c>
      <c r="C124" s="33" t="s">
        <v>192</v>
      </c>
      <c r="D124" s="93" t="s">
        <v>10</v>
      </c>
      <c r="E124" s="93" t="s">
        <v>12</v>
      </c>
      <c r="F124" s="94" t="s">
        <v>27</v>
      </c>
      <c r="G124" s="95" t="s">
        <v>77</v>
      </c>
      <c r="H124" s="95" t="s">
        <v>90</v>
      </c>
      <c r="I124" s="95" t="s">
        <v>98</v>
      </c>
      <c r="J124" s="95" t="s">
        <v>99</v>
      </c>
      <c r="K124" s="106" t="s">
        <v>100</v>
      </c>
      <c r="L124" s="79"/>
    </row>
    <row r="125" spans="1:12" ht="15.75" x14ac:dyDescent="0.25">
      <c r="A125" s="41">
        <v>141</v>
      </c>
      <c r="B125" s="39">
        <v>0.46597222222222201</v>
      </c>
      <c r="C125" s="33" t="s">
        <v>193</v>
      </c>
      <c r="D125" s="33" t="s">
        <v>13</v>
      </c>
      <c r="E125" s="34" t="s">
        <v>15</v>
      </c>
      <c r="F125" s="33" t="s">
        <v>27</v>
      </c>
      <c r="G125" s="26" t="s">
        <v>77</v>
      </c>
      <c r="H125" s="26" t="s">
        <v>101</v>
      </c>
      <c r="I125" s="26" t="s">
        <v>98</v>
      </c>
      <c r="J125" s="26" t="s">
        <v>99</v>
      </c>
      <c r="K125" s="102" t="s">
        <v>100</v>
      </c>
      <c r="L125" s="21"/>
    </row>
    <row r="126" spans="1:12" ht="15.75" x14ac:dyDescent="0.25">
      <c r="A126" s="41">
        <v>95</v>
      </c>
      <c r="B126" s="32">
        <v>0.56805555555555298</v>
      </c>
      <c r="C126" s="33" t="s">
        <v>192</v>
      </c>
      <c r="D126" s="33" t="s">
        <v>10</v>
      </c>
      <c r="E126" s="37" t="s">
        <v>11</v>
      </c>
      <c r="F126" s="40" t="s">
        <v>46</v>
      </c>
      <c r="G126" s="77" t="s">
        <v>130</v>
      </c>
      <c r="H126" s="77" t="s">
        <v>131</v>
      </c>
      <c r="I126" s="77" t="s">
        <v>134</v>
      </c>
      <c r="J126" s="77" t="s">
        <v>135</v>
      </c>
      <c r="K126" s="104" t="s">
        <v>136</v>
      </c>
      <c r="L126" s="26">
        <v>22642</v>
      </c>
    </row>
    <row r="127" spans="1:12" ht="15.75" x14ac:dyDescent="0.25">
      <c r="A127" s="41">
        <v>136</v>
      </c>
      <c r="B127" s="39">
        <v>0.43194444444444402</v>
      </c>
      <c r="C127" s="33" t="s">
        <v>193</v>
      </c>
      <c r="D127" s="33" t="s">
        <v>13</v>
      </c>
      <c r="E127" s="34" t="s">
        <v>15</v>
      </c>
      <c r="F127" s="33" t="s">
        <v>46</v>
      </c>
      <c r="G127" s="77" t="s">
        <v>130</v>
      </c>
      <c r="H127" s="77" t="s">
        <v>150</v>
      </c>
      <c r="I127" s="77" t="s">
        <v>134</v>
      </c>
      <c r="J127" s="77" t="s">
        <v>135</v>
      </c>
      <c r="K127" s="104" t="s">
        <v>151</v>
      </c>
      <c r="L127" s="77">
        <v>21972</v>
      </c>
    </row>
    <row r="128" spans="1:12" ht="15.75" x14ac:dyDescent="0.25">
      <c r="A128" s="41">
        <v>67</v>
      </c>
      <c r="B128" s="32">
        <v>0.38333333333333303</v>
      </c>
      <c r="C128" s="33" t="s">
        <v>203</v>
      </c>
      <c r="D128" s="33" t="s">
        <v>10</v>
      </c>
      <c r="E128" s="34" t="s">
        <v>12</v>
      </c>
      <c r="F128" s="33" t="s">
        <v>27</v>
      </c>
      <c r="G128" s="26" t="s">
        <v>361</v>
      </c>
      <c r="H128" s="26" t="s">
        <v>361</v>
      </c>
      <c r="I128" s="26" t="s">
        <v>371</v>
      </c>
      <c r="J128" s="26" t="s">
        <v>372</v>
      </c>
      <c r="K128" s="102" t="s">
        <v>373</v>
      </c>
      <c r="L128" s="79"/>
    </row>
    <row r="129" spans="1:12" ht="15.75" x14ac:dyDescent="0.25">
      <c r="A129" s="41">
        <v>38</v>
      </c>
      <c r="B129" s="32">
        <v>0.55833333333333102</v>
      </c>
      <c r="C129" s="33" t="s">
        <v>191</v>
      </c>
      <c r="D129" s="33" t="s">
        <v>10</v>
      </c>
      <c r="E129" s="34" t="s">
        <v>12</v>
      </c>
      <c r="F129" s="33" t="s">
        <v>21</v>
      </c>
      <c r="G129" s="26" t="s">
        <v>399</v>
      </c>
      <c r="H129" s="26" t="s">
        <v>405</v>
      </c>
      <c r="I129" s="26" t="s">
        <v>424</v>
      </c>
      <c r="J129" s="26" t="s">
        <v>425</v>
      </c>
      <c r="K129" s="102" t="s">
        <v>426</v>
      </c>
      <c r="L129" s="79"/>
    </row>
    <row r="130" spans="1:12" ht="15.75" x14ac:dyDescent="0.25">
      <c r="A130" s="41">
        <v>142</v>
      </c>
      <c r="B130" s="39">
        <v>0.49513888888889102</v>
      </c>
      <c r="C130" s="43" t="s">
        <v>193</v>
      </c>
      <c r="D130" s="33" t="s">
        <v>13</v>
      </c>
      <c r="E130" s="34" t="s">
        <v>16</v>
      </c>
      <c r="F130" s="33" t="s">
        <v>21</v>
      </c>
      <c r="G130" s="26" t="s">
        <v>399</v>
      </c>
      <c r="H130" s="26" t="s">
        <v>405</v>
      </c>
      <c r="I130" s="26" t="s">
        <v>424</v>
      </c>
      <c r="J130" s="26" t="s">
        <v>425</v>
      </c>
      <c r="K130" s="102" t="s">
        <v>426</v>
      </c>
      <c r="L130" s="21"/>
    </row>
    <row r="131" spans="1:12" ht="15.75" x14ac:dyDescent="0.25">
      <c r="A131" s="41">
        <v>96</v>
      </c>
      <c r="B131" s="32">
        <v>0.57291666666666397</v>
      </c>
      <c r="C131" s="33" t="s">
        <v>192</v>
      </c>
      <c r="D131" s="42" t="s">
        <v>10</v>
      </c>
      <c r="E131" s="34" t="s">
        <v>11</v>
      </c>
      <c r="F131" s="33" t="s">
        <v>46</v>
      </c>
      <c r="G131" s="26" t="s">
        <v>326</v>
      </c>
      <c r="H131" s="26" t="s">
        <v>327</v>
      </c>
      <c r="I131" s="26" t="s">
        <v>328</v>
      </c>
      <c r="J131" s="26" t="s">
        <v>329</v>
      </c>
      <c r="K131" s="102" t="s">
        <v>330</v>
      </c>
      <c r="L131" s="79"/>
    </row>
    <row r="132" spans="1:12" ht="15.75" x14ac:dyDescent="0.25">
      <c r="A132" s="41">
        <v>187</v>
      </c>
      <c r="B132" s="39">
        <v>0.45138888888888901</v>
      </c>
      <c r="C132" s="33" t="s">
        <v>194</v>
      </c>
      <c r="D132" s="33" t="s">
        <v>13</v>
      </c>
      <c r="E132" s="34" t="s">
        <v>14</v>
      </c>
      <c r="F132" s="33" t="s">
        <v>46</v>
      </c>
      <c r="G132" s="26" t="s">
        <v>326</v>
      </c>
      <c r="H132" s="26" t="s">
        <v>327</v>
      </c>
      <c r="I132" s="26" t="s">
        <v>328</v>
      </c>
      <c r="J132" s="26" t="s">
        <v>329</v>
      </c>
      <c r="K132" s="102" t="s">
        <v>330</v>
      </c>
      <c r="L132" s="79"/>
    </row>
    <row r="133" spans="1:12" ht="15.75" x14ac:dyDescent="0.25">
      <c r="A133" s="41">
        <v>75</v>
      </c>
      <c r="B133" s="32">
        <v>0.436805555555555</v>
      </c>
      <c r="C133" s="33" t="s">
        <v>192</v>
      </c>
      <c r="D133" s="34" t="s">
        <v>10</v>
      </c>
      <c r="E133" s="34" t="s">
        <v>12</v>
      </c>
      <c r="F133" s="33" t="s">
        <v>27</v>
      </c>
      <c r="G133" s="26" t="s">
        <v>398</v>
      </c>
      <c r="H133" s="26" t="s">
        <v>101</v>
      </c>
      <c r="I133" s="26" t="s">
        <v>442</v>
      </c>
      <c r="J133" s="26" t="s">
        <v>443</v>
      </c>
      <c r="K133" s="102" t="s">
        <v>444</v>
      </c>
      <c r="L133" s="79"/>
    </row>
    <row r="134" spans="1:12" ht="15.75" x14ac:dyDescent="0.25">
      <c r="A134" s="41">
        <v>128</v>
      </c>
      <c r="B134" s="39">
        <v>0.39305555555555499</v>
      </c>
      <c r="C134" s="33" t="s">
        <v>193</v>
      </c>
      <c r="D134" s="33" t="s">
        <v>13</v>
      </c>
      <c r="E134" s="34" t="s">
        <v>15</v>
      </c>
      <c r="F134" s="33" t="s">
        <v>27</v>
      </c>
      <c r="G134" s="26" t="s">
        <v>398</v>
      </c>
      <c r="H134" s="26" t="s">
        <v>23</v>
      </c>
      <c r="I134" s="26" t="s">
        <v>442</v>
      </c>
      <c r="J134" s="26" t="s">
        <v>443</v>
      </c>
      <c r="K134" s="26" t="s">
        <v>444</v>
      </c>
      <c r="L134" s="21"/>
    </row>
    <row r="135" spans="1:12" ht="15.75" x14ac:dyDescent="0.25">
      <c r="A135" s="41">
        <v>98</v>
      </c>
      <c r="B135" s="32">
        <v>0.58263888888888604</v>
      </c>
      <c r="C135" s="33" t="s">
        <v>192</v>
      </c>
      <c r="D135" s="33" t="s">
        <v>10</v>
      </c>
      <c r="E135" s="37" t="s">
        <v>11</v>
      </c>
      <c r="F135" s="33" t="s">
        <v>27</v>
      </c>
      <c r="G135" s="26" t="s">
        <v>22</v>
      </c>
      <c r="H135" s="26" t="s">
        <v>22</v>
      </c>
      <c r="I135" s="26" t="s">
        <v>39</v>
      </c>
      <c r="J135" s="26" t="s">
        <v>40</v>
      </c>
      <c r="K135" s="102" t="s">
        <v>41</v>
      </c>
      <c r="L135" s="79"/>
    </row>
    <row r="136" spans="1:12" ht="15.75" x14ac:dyDescent="0.25">
      <c r="A136" s="41">
        <v>190</v>
      </c>
      <c r="B136" s="39">
        <v>0.46597222222222201</v>
      </c>
      <c r="C136" s="33" t="s">
        <v>194</v>
      </c>
      <c r="D136" s="33" t="s">
        <v>13</v>
      </c>
      <c r="E136" s="34" t="s">
        <v>14</v>
      </c>
      <c r="F136" s="33" t="s">
        <v>27</v>
      </c>
      <c r="G136" s="26" t="s">
        <v>22</v>
      </c>
      <c r="H136" s="26" t="s">
        <v>23</v>
      </c>
      <c r="I136" s="26" t="s">
        <v>39</v>
      </c>
      <c r="J136" s="26" t="s">
        <v>40</v>
      </c>
      <c r="K136" s="102" t="s">
        <v>41</v>
      </c>
      <c r="L136" s="79"/>
    </row>
    <row r="137" spans="1:12" ht="15.75" x14ac:dyDescent="0.25">
      <c r="A137" s="41">
        <v>76</v>
      </c>
      <c r="B137" s="32">
        <v>0.44166666666666599</v>
      </c>
      <c r="C137" s="33" t="s">
        <v>192</v>
      </c>
      <c r="D137" s="34" t="s">
        <v>10</v>
      </c>
      <c r="E137" s="34" t="s">
        <v>12</v>
      </c>
      <c r="F137" s="33" t="s">
        <v>27</v>
      </c>
      <c r="G137" s="26" t="s">
        <v>300</v>
      </c>
      <c r="H137" s="26" t="s">
        <v>313</v>
      </c>
      <c r="I137" s="26" t="s">
        <v>321</v>
      </c>
      <c r="J137" s="26" t="s">
        <v>40</v>
      </c>
      <c r="K137" s="102" t="s">
        <v>322</v>
      </c>
      <c r="L137" s="79"/>
    </row>
    <row r="138" spans="1:12" ht="15.75" x14ac:dyDescent="0.25">
      <c r="A138" s="41">
        <v>129</v>
      </c>
      <c r="B138" s="39">
        <v>0.39791666666666597</v>
      </c>
      <c r="C138" s="33" t="s">
        <v>193</v>
      </c>
      <c r="D138" s="33" t="s">
        <v>13</v>
      </c>
      <c r="E138" s="34" t="s">
        <v>15</v>
      </c>
      <c r="F138" s="33" t="s">
        <v>27</v>
      </c>
      <c r="G138" s="26" t="s">
        <v>300</v>
      </c>
      <c r="H138" s="26" t="s">
        <v>324</v>
      </c>
      <c r="I138" s="26" t="s">
        <v>321</v>
      </c>
      <c r="J138" s="26" t="s">
        <v>40</v>
      </c>
      <c r="K138" s="102" t="s">
        <v>322</v>
      </c>
      <c r="L138" s="21"/>
    </row>
    <row r="139" spans="1:12" ht="15.75" x14ac:dyDescent="0.25">
      <c r="A139" s="41">
        <v>46</v>
      </c>
      <c r="B139" s="32">
        <v>0.59722222222221899</v>
      </c>
      <c r="C139" s="33" t="s">
        <v>191</v>
      </c>
      <c r="D139" s="33" t="s">
        <v>10</v>
      </c>
      <c r="E139" s="34" t="s">
        <v>12</v>
      </c>
      <c r="F139" s="33" t="s">
        <v>27</v>
      </c>
      <c r="G139" s="26" t="s">
        <v>22</v>
      </c>
      <c r="H139" s="26" t="s">
        <v>22</v>
      </c>
      <c r="I139" s="26" t="s">
        <v>42</v>
      </c>
      <c r="J139" s="26" t="s">
        <v>43</v>
      </c>
      <c r="K139" s="102" t="s">
        <v>44</v>
      </c>
      <c r="L139" s="26"/>
    </row>
    <row r="140" spans="1:12" ht="15.75" x14ac:dyDescent="0.25">
      <c r="A140" s="41">
        <v>66</v>
      </c>
      <c r="B140" s="32">
        <v>0.37847222222222199</v>
      </c>
      <c r="C140" s="33" t="s">
        <v>203</v>
      </c>
      <c r="D140" s="33" t="s">
        <v>10</v>
      </c>
      <c r="E140" s="34" t="s">
        <v>12</v>
      </c>
      <c r="F140" s="33" t="s">
        <v>27</v>
      </c>
      <c r="G140" s="26" t="s">
        <v>117</v>
      </c>
      <c r="H140" s="26" t="s">
        <v>118</v>
      </c>
      <c r="I140" s="26" t="s">
        <v>125</v>
      </c>
      <c r="J140" s="26" t="s">
        <v>126</v>
      </c>
      <c r="K140" s="102" t="s">
        <v>435</v>
      </c>
      <c r="L140" s="79"/>
    </row>
    <row r="141" spans="1:12" ht="15.75" x14ac:dyDescent="0.25">
      <c r="A141" s="41">
        <v>102</v>
      </c>
      <c r="B141" s="32">
        <v>0.61180555555555205</v>
      </c>
      <c r="C141" s="33" t="s">
        <v>192</v>
      </c>
      <c r="D141" s="33" t="s">
        <v>10</v>
      </c>
      <c r="E141" s="34" t="s">
        <v>11</v>
      </c>
      <c r="F141" s="33" t="s">
        <v>27</v>
      </c>
      <c r="G141" s="26" t="s">
        <v>398</v>
      </c>
      <c r="H141" s="26" t="s">
        <v>101</v>
      </c>
      <c r="I141" s="26" t="s">
        <v>297</v>
      </c>
      <c r="J141" s="26" t="s">
        <v>438</v>
      </c>
      <c r="K141" s="102" t="s">
        <v>439</v>
      </c>
      <c r="L141" s="79"/>
    </row>
    <row r="142" spans="1:12" ht="15.75" x14ac:dyDescent="0.25">
      <c r="A142" s="41">
        <v>35</v>
      </c>
      <c r="B142" s="32">
        <v>0.54374999999999796</v>
      </c>
      <c r="C142" s="33" t="s">
        <v>191</v>
      </c>
      <c r="D142" s="33" t="s">
        <v>10</v>
      </c>
      <c r="E142" s="34" t="s">
        <v>12</v>
      </c>
      <c r="F142" s="33" t="s">
        <v>21</v>
      </c>
      <c r="G142" s="26" t="s">
        <v>293</v>
      </c>
      <c r="H142" s="26" t="s">
        <v>23</v>
      </c>
      <c r="I142" s="26" t="s">
        <v>294</v>
      </c>
      <c r="J142" s="26" t="s">
        <v>295</v>
      </c>
      <c r="K142" s="102" t="s">
        <v>296</v>
      </c>
      <c r="L142" s="79"/>
    </row>
    <row r="143" spans="1:12" ht="15.75" x14ac:dyDescent="0.25">
      <c r="A143" s="41">
        <v>86</v>
      </c>
      <c r="B143" s="32">
        <v>0.52430555555555403</v>
      </c>
      <c r="C143" s="33" t="s">
        <v>192</v>
      </c>
      <c r="D143" s="33" t="s">
        <v>10</v>
      </c>
      <c r="E143" s="34" t="s">
        <v>11</v>
      </c>
      <c r="F143" s="33" t="s">
        <v>21</v>
      </c>
      <c r="G143" s="26" t="s">
        <v>293</v>
      </c>
      <c r="H143" s="26" t="s">
        <v>23</v>
      </c>
      <c r="I143" s="26" t="s">
        <v>294</v>
      </c>
      <c r="J143" s="26" t="s">
        <v>295</v>
      </c>
      <c r="K143" s="102" t="s">
        <v>296</v>
      </c>
      <c r="L143" s="79"/>
    </row>
    <row r="144" spans="1:12" ht="15.75" x14ac:dyDescent="0.25">
      <c r="A144" s="41">
        <v>194</v>
      </c>
      <c r="B144" s="39">
        <v>0.485416666666667</v>
      </c>
      <c r="C144" s="33" t="s">
        <v>194</v>
      </c>
      <c r="D144" s="33" t="s">
        <v>13</v>
      </c>
      <c r="E144" s="34" t="s">
        <v>14</v>
      </c>
      <c r="F144" s="33" t="s">
        <v>27</v>
      </c>
      <c r="G144" s="26" t="s">
        <v>398</v>
      </c>
      <c r="H144" s="26" t="s">
        <v>23</v>
      </c>
      <c r="I144" s="26" t="s">
        <v>450</v>
      </c>
      <c r="J144" s="26" t="s">
        <v>451</v>
      </c>
      <c r="K144" s="102" t="s">
        <v>453</v>
      </c>
      <c r="L144" s="79"/>
    </row>
    <row r="145" spans="1:12" ht="15.75" x14ac:dyDescent="0.25">
      <c r="A145" s="41">
        <v>512</v>
      </c>
      <c r="B145" s="39">
        <v>0.55347222222223502</v>
      </c>
      <c r="C145" s="33" t="s">
        <v>194</v>
      </c>
      <c r="D145" s="33" t="s">
        <v>13</v>
      </c>
      <c r="E145" s="34" t="s">
        <v>17</v>
      </c>
      <c r="F145" s="33" t="s">
        <v>27</v>
      </c>
      <c r="G145" s="26" t="s">
        <v>398</v>
      </c>
      <c r="H145" s="26" t="s">
        <v>445</v>
      </c>
      <c r="I145" s="26" t="s">
        <v>450</v>
      </c>
      <c r="J145" s="26" t="s">
        <v>451</v>
      </c>
      <c r="K145" s="102" t="s">
        <v>452</v>
      </c>
      <c r="L145" s="79"/>
    </row>
    <row r="146" spans="1:12" ht="15.75" x14ac:dyDescent="0.25">
      <c r="A146" s="41">
        <v>195</v>
      </c>
      <c r="B146" s="39">
        <v>0.49027777777777898</v>
      </c>
      <c r="C146" s="33" t="s">
        <v>194</v>
      </c>
      <c r="D146" s="33" t="s">
        <v>13</v>
      </c>
      <c r="E146" s="34" t="s">
        <v>14</v>
      </c>
      <c r="F146" s="33" t="s">
        <v>27</v>
      </c>
      <c r="G146" s="26" t="s">
        <v>386</v>
      </c>
      <c r="H146" s="26" t="s">
        <v>23</v>
      </c>
      <c r="I146" s="26" t="s">
        <v>28</v>
      </c>
      <c r="J146" s="26" t="s">
        <v>396</v>
      </c>
      <c r="K146" s="102" t="s">
        <v>471</v>
      </c>
      <c r="L146" s="79"/>
    </row>
    <row r="147" spans="1:12" ht="15.75" x14ac:dyDescent="0.25">
      <c r="A147" s="41">
        <v>23</v>
      </c>
      <c r="B147" s="32">
        <v>0.47569444444444298</v>
      </c>
      <c r="C147" s="33" t="s">
        <v>191</v>
      </c>
      <c r="D147" s="42" t="s">
        <v>10</v>
      </c>
      <c r="E147" s="35" t="s">
        <v>11</v>
      </c>
      <c r="F147" s="42" t="s">
        <v>27</v>
      </c>
      <c r="G147" s="78" t="s">
        <v>256</v>
      </c>
      <c r="H147" s="78" t="s">
        <v>90</v>
      </c>
      <c r="I147" s="78" t="s">
        <v>257</v>
      </c>
      <c r="J147" s="78" t="s">
        <v>258</v>
      </c>
      <c r="K147" s="103" t="s">
        <v>492</v>
      </c>
      <c r="L147" s="26"/>
    </row>
    <row r="148" spans="1:12" ht="15.75" x14ac:dyDescent="0.25">
      <c r="A148" s="41">
        <v>132</v>
      </c>
      <c r="B148" s="39">
        <v>0.41249999999999998</v>
      </c>
      <c r="C148" s="41" t="s">
        <v>193</v>
      </c>
      <c r="D148" s="42" t="s">
        <v>13</v>
      </c>
      <c r="E148" s="35" t="s">
        <v>15</v>
      </c>
      <c r="F148" s="42" t="s">
        <v>27</v>
      </c>
      <c r="G148" s="78" t="s">
        <v>256</v>
      </c>
      <c r="H148" s="78" t="s">
        <v>90</v>
      </c>
      <c r="I148" s="78" t="s">
        <v>257</v>
      </c>
      <c r="J148" s="78" t="s">
        <v>258</v>
      </c>
      <c r="K148" s="103" t="s">
        <v>492</v>
      </c>
      <c r="L148" s="21"/>
    </row>
    <row r="149" spans="1:12" ht="15.75" x14ac:dyDescent="0.25">
      <c r="A149" s="41">
        <v>17</v>
      </c>
      <c r="B149" s="32">
        <v>0.43194444444444402</v>
      </c>
      <c r="C149" s="33" t="s">
        <v>191</v>
      </c>
      <c r="D149" s="42" t="s">
        <v>10</v>
      </c>
      <c r="E149" s="35" t="s">
        <v>11</v>
      </c>
      <c r="F149" s="42" t="s">
        <v>27</v>
      </c>
      <c r="G149" s="78" t="s">
        <v>256</v>
      </c>
      <c r="H149" s="78" t="s">
        <v>90</v>
      </c>
      <c r="I149" s="78" t="s">
        <v>147</v>
      </c>
      <c r="J149" s="78" t="s">
        <v>260</v>
      </c>
      <c r="K149" s="103" t="s">
        <v>261</v>
      </c>
      <c r="L149" s="79"/>
    </row>
    <row r="150" spans="1:12" ht="15.75" x14ac:dyDescent="0.25">
      <c r="A150" s="41">
        <v>29</v>
      </c>
      <c r="B150" s="32">
        <v>0.50486111111110998</v>
      </c>
      <c r="C150" s="33" t="s">
        <v>191</v>
      </c>
      <c r="D150" s="33" t="s">
        <v>10</v>
      </c>
      <c r="E150" s="34" t="s">
        <v>11</v>
      </c>
      <c r="F150" s="33" t="s">
        <v>27</v>
      </c>
      <c r="G150" s="26" t="s">
        <v>300</v>
      </c>
      <c r="H150" s="26" t="s">
        <v>301</v>
      </c>
      <c r="I150" s="26" t="s">
        <v>304</v>
      </c>
      <c r="J150" s="26" t="s">
        <v>305</v>
      </c>
      <c r="K150" s="102" t="s">
        <v>306</v>
      </c>
      <c r="L150" s="26" t="s">
        <v>9</v>
      </c>
    </row>
    <row r="151" spans="1:12" ht="15.75" x14ac:dyDescent="0.25">
      <c r="A151" s="41">
        <v>126</v>
      </c>
      <c r="B151" s="39">
        <v>0.38333333333333303</v>
      </c>
      <c r="C151" s="33" t="s">
        <v>193</v>
      </c>
      <c r="D151" s="33" t="s">
        <v>13</v>
      </c>
      <c r="E151" s="34" t="s">
        <v>15</v>
      </c>
      <c r="F151" s="33" t="s">
        <v>27</v>
      </c>
      <c r="G151" s="26" t="s">
        <v>300</v>
      </c>
      <c r="H151" s="26" t="s">
        <v>323</v>
      </c>
      <c r="I151" s="26" t="s">
        <v>304</v>
      </c>
      <c r="J151" s="26" t="s">
        <v>305</v>
      </c>
      <c r="K151" s="102" t="s">
        <v>306</v>
      </c>
      <c r="L151" s="21"/>
    </row>
    <row r="152" spans="1:12" ht="15.75" x14ac:dyDescent="0.25">
      <c r="A152" s="41">
        <v>104</v>
      </c>
      <c r="B152" s="32">
        <v>0.62152777777777501</v>
      </c>
      <c r="C152" s="33" t="s">
        <v>192</v>
      </c>
      <c r="D152" s="33" t="s">
        <v>10</v>
      </c>
      <c r="E152" s="34" t="s">
        <v>11</v>
      </c>
      <c r="F152" s="33" t="s">
        <v>27</v>
      </c>
      <c r="G152" s="26" t="s">
        <v>361</v>
      </c>
      <c r="H152" s="26" t="s">
        <v>361</v>
      </c>
      <c r="I152" s="26" t="s">
        <v>365</v>
      </c>
      <c r="J152" s="26" t="s">
        <v>366</v>
      </c>
      <c r="K152" s="102" t="s">
        <v>367</v>
      </c>
      <c r="L152" s="79"/>
    </row>
    <row r="153" spans="1:12" ht="15.75" x14ac:dyDescent="0.25">
      <c r="A153" s="41">
        <v>5</v>
      </c>
      <c r="B153" s="32">
        <v>0.37361111111111101</v>
      </c>
      <c r="C153" s="33" t="s">
        <v>191</v>
      </c>
      <c r="D153" s="33" t="s">
        <v>10</v>
      </c>
      <c r="E153" s="34" t="s">
        <v>11</v>
      </c>
      <c r="F153" s="33" t="s">
        <v>21</v>
      </c>
      <c r="G153" s="26" t="s">
        <v>399</v>
      </c>
      <c r="H153" s="26" t="s">
        <v>405</v>
      </c>
      <c r="I153" s="26" t="s">
        <v>421</v>
      </c>
      <c r="J153" s="26" t="s">
        <v>422</v>
      </c>
      <c r="K153" s="102" t="s">
        <v>423</v>
      </c>
      <c r="L153" s="26" t="s">
        <v>9</v>
      </c>
    </row>
    <row r="154" spans="1:12" ht="15.75" x14ac:dyDescent="0.25">
      <c r="A154" s="41">
        <v>120</v>
      </c>
      <c r="B154" s="39">
        <v>0.35416666666666669</v>
      </c>
      <c r="C154" s="33" t="s">
        <v>193</v>
      </c>
      <c r="D154" s="33" t="s">
        <v>13</v>
      </c>
      <c r="E154" s="34" t="s">
        <v>15</v>
      </c>
      <c r="F154" s="33" t="s">
        <v>21</v>
      </c>
      <c r="G154" s="26" t="s">
        <v>399</v>
      </c>
      <c r="H154" s="26" t="s">
        <v>405</v>
      </c>
      <c r="I154" s="26" t="s">
        <v>421</v>
      </c>
      <c r="J154" s="26" t="s">
        <v>422</v>
      </c>
      <c r="K154" s="102" t="s">
        <v>423</v>
      </c>
      <c r="L154" s="21"/>
    </row>
    <row r="155" spans="1:12" ht="15.75" x14ac:dyDescent="0.25">
      <c r="A155" s="41">
        <v>43</v>
      </c>
      <c r="B155" s="32">
        <v>0.58263888888888604</v>
      </c>
      <c r="C155" s="33" t="s">
        <v>191</v>
      </c>
      <c r="D155" s="33" t="s">
        <v>10</v>
      </c>
      <c r="E155" s="37" t="s">
        <v>12</v>
      </c>
      <c r="F155" s="40" t="s">
        <v>46</v>
      </c>
      <c r="G155" s="77" t="s">
        <v>130</v>
      </c>
      <c r="H155" s="77" t="s">
        <v>131</v>
      </c>
      <c r="I155" s="77" t="s">
        <v>140</v>
      </c>
      <c r="J155" s="77" t="s">
        <v>141</v>
      </c>
      <c r="K155" s="104" t="s">
        <v>142</v>
      </c>
      <c r="L155" s="26"/>
    </row>
    <row r="156" spans="1:12" ht="15.75" x14ac:dyDescent="0.25">
      <c r="A156" s="41">
        <v>137</v>
      </c>
      <c r="B156" s="39">
        <v>0.44652777777777702</v>
      </c>
      <c r="C156" s="33" t="s">
        <v>193</v>
      </c>
      <c r="D156" s="40" t="s">
        <v>13</v>
      </c>
      <c r="E156" s="34" t="s">
        <v>15</v>
      </c>
      <c r="F156" s="40" t="s">
        <v>46</v>
      </c>
      <c r="G156" s="77" t="s">
        <v>130</v>
      </c>
      <c r="H156" s="77" t="s">
        <v>143</v>
      </c>
      <c r="I156" s="77" t="s">
        <v>140</v>
      </c>
      <c r="J156" s="77" t="s">
        <v>141</v>
      </c>
      <c r="K156" s="104" t="s">
        <v>142</v>
      </c>
      <c r="L156" s="21"/>
    </row>
    <row r="157" spans="1:12" ht="15.75" x14ac:dyDescent="0.25">
      <c r="A157" s="41">
        <v>163</v>
      </c>
      <c r="B157" s="39">
        <v>0.61666666666669101</v>
      </c>
      <c r="C157" s="33" t="s">
        <v>193</v>
      </c>
      <c r="D157" s="33" t="s">
        <v>18</v>
      </c>
      <c r="E157" s="37" t="s">
        <v>19</v>
      </c>
      <c r="F157" s="40" t="s">
        <v>46</v>
      </c>
      <c r="G157" s="77" t="s">
        <v>130</v>
      </c>
      <c r="H157" s="77" t="s">
        <v>23</v>
      </c>
      <c r="I157" s="77" t="s">
        <v>147</v>
      </c>
      <c r="J157" s="77" t="s">
        <v>148</v>
      </c>
      <c r="K157" s="104" t="s">
        <v>149</v>
      </c>
      <c r="L157" s="21"/>
    </row>
    <row r="158" spans="1:12" ht="15.75" x14ac:dyDescent="0.25">
      <c r="A158" s="41">
        <v>513</v>
      </c>
      <c r="B158" s="39">
        <v>0.558333333333347</v>
      </c>
      <c r="C158" s="33" t="s">
        <v>194</v>
      </c>
      <c r="D158" s="40" t="s">
        <v>13</v>
      </c>
      <c r="E158" s="37" t="s">
        <v>17</v>
      </c>
      <c r="F158" s="40" t="s">
        <v>46</v>
      </c>
      <c r="G158" s="77" t="s">
        <v>130</v>
      </c>
      <c r="H158" s="77" t="s">
        <v>143</v>
      </c>
      <c r="I158" s="77" t="s">
        <v>147</v>
      </c>
      <c r="J158" s="77" t="s">
        <v>148</v>
      </c>
      <c r="K158" s="104" t="s">
        <v>149</v>
      </c>
      <c r="L158" s="79"/>
    </row>
    <row r="159" spans="1:12" ht="15.75" x14ac:dyDescent="0.25">
      <c r="A159" s="41">
        <v>111</v>
      </c>
      <c r="B159" s="32">
        <v>0.65555555555555201</v>
      </c>
      <c r="C159" s="33" t="s">
        <v>192</v>
      </c>
      <c r="D159" s="33" t="s">
        <v>10</v>
      </c>
      <c r="E159" s="34" t="s">
        <v>11</v>
      </c>
      <c r="F159" s="33" t="s">
        <v>27</v>
      </c>
      <c r="G159" s="26" t="s">
        <v>207</v>
      </c>
      <c r="H159" s="26" t="s">
        <v>208</v>
      </c>
      <c r="I159" s="26" t="s">
        <v>140</v>
      </c>
      <c r="J159" s="26" t="s">
        <v>212</v>
      </c>
      <c r="K159" s="102" t="s">
        <v>213</v>
      </c>
      <c r="L159" s="26"/>
    </row>
    <row r="160" spans="1:12" ht="15.75" x14ac:dyDescent="0.25">
      <c r="A160" s="41">
        <v>59</v>
      </c>
      <c r="B160" s="32">
        <v>0.67013888888888495</v>
      </c>
      <c r="C160" s="33" t="s">
        <v>191</v>
      </c>
      <c r="D160" s="33" t="s">
        <v>10</v>
      </c>
      <c r="E160" s="34" t="s">
        <v>12</v>
      </c>
      <c r="F160" s="33" t="s">
        <v>27</v>
      </c>
      <c r="G160" s="26" t="s">
        <v>361</v>
      </c>
      <c r="H160" s="26" t="s">
        <v>361</v>
      </c>
      <c r="I160" s="26" t="s">
        <v>368</v>
      </c>
      <c r="J160" s="26" t="s">
        <v>369</v>
      </c>
      <c r="K160" s="102" t="s">
        <v>370</v>
      </c>
      <c r="L160" s="79"/>
    </row>
    <row r="161" spans="1:12" ht="15.75" x14ac:dyDescent="0.25">
      <c r="A161" s="41">
        <v>2</v>
      </c>
      <c r="B161" s="32">
        <v>0.35902777777777778</v>
      </c>
      <c r="C161" s="33" t="s">
        <v>191</v>
      </c>
      <c r="D161" s="33" t="s">
        <v>10</v>
      </c>
      <c r="E161" s="34" t="s">
        <v>11</v>
      </c>
      <c r="F161" s="33" t="s">
        <v>21</v>
      </c>
      <c r="G161" s="26" t="s">
        <v>77</v>
      </c>
      <c r="H161" s="26" t="s">
        <v>78</v>
      </c>
      <c r="I161" s="26" t="s">
        <v>82</v>
      </c>
      <c r="J161" s="26" t="s">
        <v>476</v>
      </c>
      <c r="K161" s="102" t="s">
        <v>83</v>
      </c>
      <c r="L161" s="80" t="s">
        <v>9</v>
      </c>
    </row>
    <row r="162" spans="1:12" ht="15.75" x14ac:dyDescent="0.25">
      <c r="A162" s="41">
        <v>36</v>
      </c>
      <c r="B162" s="36">
        <v>0.54861111111110905</v>
      </c>
      <c r="C162" s="33" t="s">
        <v>191</v>
      </c>
      <c r="D162" s="33" t="s">
        <v>10</v>
      </c>
      <c r="E162" s="34" t="s">
        <v>12</v>
      </c>
      <c r="F162" s="33" t="s">
        <v>21</v>
      </c>
      <c r="G162" s="26" t="s">
        <v>207</v>
      </c>
      <c r="H162" s="26"/>
      <c r="I162" s="26" t="s">
        <v>237</v>
      </c>
      <c r="J162" s="26" t="s">
        <v>238</v>
      </c>
      <c r="K162" s="26" t="s">
        <v>239</v>
      </c>
      <c r="L162" s="79"/>
    </row>
    <row r="163" spans="1:12" ht="15.75" x14ac:dyDescent="0.25">
      <c r="A163" s="41">
        <v>61</v>
      </c>
      <c r="B163" s="32">
        <v>0.35416666666666669</v>
      </c>
      <c r="C163" s="33" t="s">
        <v>203</v>
      </c>
      <c r="D163" s="33" t="s">
        <v>10</v>
      </c>
      <c r="E163" s="34" t="s">
        <v>12</v>
      </c>
      <c r="F163" s="33" t="s">
        <v>21</v>
      </c>
      <c r="G163" s="26" t="s">
        <v>207</v>
      </c>
      <c r="H163" s="26"/>
      <c r="I163" s="26" t="s">
        <v>240</v>
      </c>
      <c r="J163" s="26" t="s">
        <v>238</v>
      </c>
      <c r="K163" s="102" t="s">
        <v>241</v>
      </c>
      <c r="L163" s="79"/>
    </row>
    <row r="164" spans="1:12" ht="15.75" x14ac:dyDescent="0.25">
      <c r="A164" s="41">
        <v>112</v>
      </c>
      <c r="B164" s="32">
        <v>0.66041666666666299</v>
      </c>
      <c r="C164" s="33" t="s">
        <v>192</v>
      </c>
      <c r="D164" s="33" t="s">
        <v>10</v>
      </c>
      <c r="E164" s="34" t="s">
        <v>11</v>
      </c>
      <c r="F164" s="33" t="s">
        <v>46</v>
      </c>
      <c r="G164" s="26" t="s">
        <v>374</v>
      </c>
      <c r="H164" s="26" t="s">
        <v>375</v>
      </c>
      <c r="I164" s="26" t="s">
        <v>379</v>
      </c>
      <c r="J164" s="26" t="s">
        <v>235</v>
      </c>
      <c r="K164" s="102" t="s">
        <v>380</v>
      </c>
      <c r="L164" s="77">
        <v>21973</v>
      </c>
    </row>
    <row r="165" spans="1:12" ht="15.75" x14ac:dyDescent="0.25">
      <c r="A165" s="41">
        <v>1</v>
      </c>
      <c r="B165" s="32">
        <v>0.35416666666666669</v>
      </c>
      <c r="C165" s="33" t="s">
        <v>191</v>
      </c>
      <c r="D165" s="33" t="s">
        <v>10</v>
      </c>
      <c r="E165" s="34" t="s">
        <v>11</v>
      </c>
      <c r="F165" s="33" t="s">
        <v>21</v>
      </c>
      <c r="G165" s="26" t="s">
        <v>207</v>
      </c>
      <c r="H165" s="26"/>
      <c r="I165" s="26" t="s">
        <v>234</v>
      </c>
      <c r="J165" s="26" t="s">
        <v>235</v>
      </c>
      <c r="K165" s="102" t="s">
        <v>236</v>
      </c>
      <c r="L165" s="26" t="s">
        <v>9</v>
      </c>
    </row>
    <row r="166" spans="1:12" ht="15.75" x14ac:dyDescent="0.25">
      <c r="A166" s="41">
        <v>91</v>
      </c>
      <c r="B166" s="36">
        <v>0.54861111111110905</v>
      </c>
      <c r="C166" s="33" t="s">
        <v>192</v>
      </c>
      <c r="D166" s="33" t="s">
        <v>10</v>
      </c>
      <c r="E166" s="34" t="s">
        <v>11</v>
      </c>
      <c r="F166" s="33" t="s">
        <v>27</v>
      </c>
      <c r="G166" s="26" t="s">
        <v>399</v>
      </c>
      <c r="H166" s="26" t="s">
        <v>400</v>
      </c>
      <c r="I166" s="26" t="s">
        <v>401</v>
      </c>
      <c r="J166" s="26" t="s">
        <v>402</v>
      </c>
      <c r="K166" s="102" t="s">
        <v>403</v>
      </c>
      <c r="L166" s="26" t="s">
        <v>9</v>
      </c>
    </row>
    <row r="167" spans="1:12" ht="15.75" x14ac:dyDescent="0.25">
      <c r="A167" s="41">
        <v>193</v>
      </c>
      <c r="B167" s="39">
        <v>0.48055555555555501</v>
      </c>
      <c r="C167" s="33" t="s">
        <v>194</v>
      </c>
      <c r="D167" s="33" t="s">
        <v>13</v>
      </c>
      <c r="E167" s="34" t="s">
        <v>14</v>
      </c>
      <c r="F167" s="33" t="s">
        <v>27</v>
      </c>
      <c r="G167" s="26" t="s">
        <v>399</v>
      </c>
      <c r="H167" s="26" t="s">
        <v>405</v>
      </c>
      <c r="I167" s="26" t="s">
        <v>401</v>
      </c>
      <c r="J167" s="26" t="s">
        <v>402</v>
      </c>
      <c r="K167" s="102" t="s">
        <v>403</v>
      </c>
      <c r="L167" s="79"/>
    </row>
    <row r="168" spans="1:12" ht="15.75" x14ac:dyDescent="0.25">
      <c r="A168" s="41">
        <v>160</v>
      </c>
      <c r="B168" s="39">
        <v>0.59236111111113099</v>
      </c>
      <c r="C168" s="33" t="s">
        <v>193</v>
      </c>
      <c r="D168" s="40" t="s">
        <v>13</v>
      </c>
      <c r="E168" s="34" t="s">
        <v>16</v>
      </c>
      <c r="F168" s="33" t="s">
        <v>46</v>
      </c>
      <c r="G168" s="26" t="s">
        <v>158</v>
      </c>
      <c r="H168" s="26" t="s">
        <v>186</v>
      </c>
      <c r="I168" s="26" t="s">
        <v>187</v>
      </c>
      <c r="J168" s="26" t="s">
        <v>188</v>
      </c>
      <c r="K168" s="95" t="s">
        <v>189</v>
      </c>
      <c r="L168" s="21"/>
    </row>
    <row r="169" spans="1:12" ht="15.75" x14ac:dyDescent="0.25">
      <c r="A169" s="41">
        <v>30</v>
      </c>
      <c r="B169" s="32">
        <v>0.50972222222222097</v>
      </c>
      <c r="C169" s="33" t="s">
        <v>191</v>
      </c>
      <c r="D169" s="33" t="s">
        <v>10</v>
      </c>
      <c r="E169" s="34" t="s">
        <v>11</v>
      </c>
      <c r="F169" s="33" t="s">
        <v>27</v>
      </c>
      <c r="G169" s="26" t="s">
        <v>399</v>
      </c>
      <c r="H169" s="26" t="s">
        <v>23</v>
      </c>
      <c r="I169" s="26" t="s">
        <v>414</v>
      </c>
      <c r="J169" s="26" t="s">
        <v>415</v>
      </c>
      <c r="K169" s="102" t="s">
        <v>416</v>
      </c>
      <c r="L169" s="26"/>
    </row>
    <row r="170" spans="1:12" ht="15.75" x14ac:dyDescent="0.25">
      <c r="A170" s="41">
        <v>185</v>
      </c>
      <c r="B170" s="39">
        <v>0.42708333333333298</v>
      </c>
      <c r="C170" s="33" t="s">
        <v>194</v>
      </c>
      <c r="D170" s="33" t="s">
        <v>13</v>
      </c>
      <c r="E170" s="34" t="s">
        <v>14</v>
      </c>
      <c r="F170" s="33" t="s">
        <v>27</v>
      </c>
      <c r="G170" s="26" t="s">
        <v>399</v>
      </c>
      <c r="H170" s="26" t="s">
        <v>23</v>
      </c>
      <c r="I170" s="26" t="s">
        <v>414</v>
      </c>
      <c r="J170" s="26" t="s">
        <v>415</v>
      </c>
      <c r="K170" s="102" t="s">
        <v>416</v>
      </c>
      <c r="L170" s="79"/>
    </row>
    <row r="171" spans="1:12" ht="15.75" x14ac:dyDescent="0.25">
      <c r="A171" s="41">
        <v>173</v>
      </c>
      <c r="B171" s="39">
        <v>0.36875000000000002</v>
      </c>
      <c r="C171" s="33" t="s">
        <v>194</v>
      </c>
      <c r="D171" s="33" t="s">
        <v>13</v>
      </c>
      <c r="E171" s="34" t="s">
        <v>14</v>
      </c>
      <c r="F171" s="33" t="s">
        <v>27</v>
      </c>
      <c r="G171" s="26" t="s">
        <v>207</v>
      </c>
      <c r="H171" s="26" t="s">
        <v>246</v>
      </c>
      <c r="I171" s="26" t="s">
        <v>107</v>
      </c>
      <c r="J171" s="26" t="s">
        <v>58</v>
      </c>
      <c r="K171" s="102" t="s">
        <v>247</v>
      </c>
      <c r="L171" s="79"/>
    </row>
    <row r="172" spans="1:12" ht="15.75" x14ac:dyDescent="0.25">
      <c r="A172" s="41">
        <v>81</v>
      </c>
      <c r="B172" s="32">
        <v>0.46597222222222101</v>
      </c>
      <c r="C172" s="33" t="s">
        <v>192</v>
      </c>
      <c r="D172" s="34" t="s">
        <v>10</v>
      </c>
      <c r="E172" s="24" t="s">
        <v>12</v>
      </c>
      <c r="F172" s="25" t="s">
        <v>46</v>
      </c>
      <c r="G172" s="24" t="s">
        <v>255</v>
      </c>
      <c r="H172" s="26" t="s">
        <v>47</v>
      </c>
      <c r="I172" s="24" t="s">
        <v>57</v>
      </c>
      <c r="J172" s="24" t="s">
        <v>58</v>
      </c>
      <c r="K172" s="105" t="s">
        <v>59</v>
      </c>
      <c r="L172" s="79"/>
    </row>
    <row r="173" spans="1:12" ht="15.75" x14ac:dyDescent="0.25">
      <c r="A173" s="41">
        <v>154</v>
      </c>
      <c r="B173" s="39">
        <v>0.56319444444445899</v>
      </c>
      <c r="C173" s="33" t="s">
        <v>193</v>
      </c>
      <c r="D173" s="25" t="s">
        <v>13</v>
      </c>
      <c r="E173" s="24" t="s">
        <v>16</v>
      </c>
      <c r="F173" s="25" t="s">
        <v>46</v>
      </c>
      <c r="G173" s="24" t="s">
        <v>255</v>
      </c>
      <c r="H173" s="24" t="s">
        <v>60</v>
      </c>
      <c r="I173" s="24" t="s">
        <v>57</v>
      </c>
      <c r="J173" s="24" t="s">
        <v>58</v>
      </c>
      <c r="K173" s="105" t="s">
        <v>59</v>
      </c>
      <c r="L173" s="21"/>
    </row>
    <row r="174" spans="1:12" ht="15.75" x14ac:dyDescent="0.25">
      <c r="A174" s="41">
        <v>12</v>
      </c>
      <c r="B174" s="32">
        <v>0.40763888888888899</v>
      </c>
      <c r="C174" s="33" t="s">
        <v>191</v>
      </c>
      <c r="D174" s="33" t="s">
        <v>10</v>
      </c>
      <c r="E174" s="34" t="s">
        <v>11</v>
      </c>
      <c r="F174" s="33" t="s">
        <v>46</v>
      </c>
      <c r="G174" s="26" t="s">
        <v>158</v>
      </c>
      <c r="H174" s="26" t="s">
        <v>171</v>
      </c>
      <c r="I174" s="26" t="s">
        <v>172</v>
      </c>
      <c r="J174" s="26" t="s">
        <v>173</v>
      </c>
      <c r="K174" s="102" t="s">
        <v>68</v>
      </c>
      <c r="L174" s="79"/>
    </row>
    <row r="175" spans="1:12" ht="15.75" x14ac:dyDescent="0.25">
      <c r="A175" s="41">
        <v>83</v>
      </c>
      <c r="B175" s="32">
        <v>0.47569444444444298</v>
      </c>
      <c r="C175" s="33" t="s">
        <v>192</v>
      </c>
      <c r="D175" s="34" t="s">
        <v>10</v>
      </c>
      <c r="E175" s="34" t="s">
        <v>12</v>
      </c>
      <c r="F175" s="33" t="s">
        <v>27</v>
      </c>
      <c r="G175" s="26" t="s">
        <v>207</v>
      </c>
      <c r="H175" s="26" t="s">
        <v>208</v>
      </c>
      <c r="I175" s="26" t="s">
        <v>217</v>
      </c>
      <c r="J175" s="26" t="s">
        <v>218</v>
      </c>
      <c r="K175" s="102" t="s">
        <v>219</v>
      </c>
      <c r="L175" s="79"/>
    </row>
    <row r="176" spans="1:12" ht="15.75" x14ac:dyDescent="0.25">
      <c r="A176" s="41">
        <v>507</v>
      </c>
      <c r="B176" s="39">
        <v>0.529166666666675</v>
      </c>
      <c r="C176" s="33" t="s">
        <v>194</v>
      </c>
      <c r="D176" s="33" t="s">
        <v>13</v>
      </c>
      <c r="E176" s="34" t="s">
        <v>17</v>
      </c>
      <c r="F176" s="33" t="s">
        <v>27</v>
      </c>
      <c r="G176" s="26" t="s">
        <v>207</v>
      </c>
      <c r="H176" s="26" t="s">
        <v>242</v>
      </c>
      <c r="I176" s="26" t="s">
        <v>217</v>
      </c>
      <c r="J176" s="26" t="s">
        <v>218</v>
      </c>
      <c r="K176" s="102" t="s">
        <v>219</v>
      </c>
      <c r="L176" s="79"/>
    </row>
    <row r="177" spans="1:12" ht="15.75" x14ac:dyDescent="0.25">
      <c r="A177" s="41">
        <v>107</v>
      </c>
      <c r="B177" s="32">
        <v>0.63611111111110796</v>
      </c>
      <c r="C177" s="33" t="s">
        <v>192</v>
      </c>
      <c r="D177" s="33" t="s">
        <v>10</v>
      </c>
      <c r="E177" s="34" t="s">
        <v>11</v>
      </c>
      <c r="F177" s="33" t="s">
        <v>27</v>
      </c>
      <c r="G177" s="26" t="s">
        <v>386</v>
      </c>
      <c r="H177" s="26" t="s">
        <v>387</v>
      </c>
      <c r="I177" s="26" t="s">
        <v>388</v>
      </c>
      <c r="J177" s="26" t="s">
        <v>218</v>
      </c>
      <c r="K177" s="102" t="s">
        <v>389</v>
      </c>
      <c r="L177" s="80"/>
    </row>
    <row r="178" spans="1:12" ht="15.75" x14ac:dyDescent="0.25">
      <c r="A178" s="41">
        <v>90</v>
      </c>
      <c r="B178" s="32">
        <v>0.54374999999999796</v>
      </c>
      <c r="C178" s="33" t="s">
        <v>192</v>
      </c>
      <c r="D178" s="33" t="s">
        <v>10</v>
      </c>
      <c r="E178" s="34" t="s">
        <v>11</v>
      </c>
      <c r="F178" s="33" t="s">
        <v>21</v>
      </c>
      <c r="G178" s="26" t="s">
        <v>399</v>
      </c>
      <c r="H178" s="26" t="s">
        <v>405</v>
      </c>
      <c r="I178" s="26" t="s">
        <v>418</v>
      </c>
      <c r="J178" s="26" t="s">
        <v>419</v>
      </c>
      <c r="K178" s="102" t="s">
        <v>420</v>
      </c>
      <c r="L178" s="79"/>
    </row>
    <row r="179" spans="1:12" ht="15.75" x14ac:dyDescent="0.25">
      <c r="A179" s="41">
        <v>143</v>
      </c>
      <c r="B179" s="81">
        <v>0.500000000000003</v>
      </c>
      <c r="C179" s="33" t="s">
        <v>193</v>
      </c>
      <c r="D179" s="33" t="s">
        <v>13</v>
      </c>
      <c r="E179" s="34" t="s">
        <v>16</v>
      </c>
      <c r="F179" s="33" t="s">
        <v>21</v>
      </c>
      <c r="G179" s="26" t="s">
        <v>399</v>
      </c>
      <c r="H179" s="26" t="s">
        <v>23</v>
      </c>
      <c r="I179" s="26" t="s">
        <v>418</v>
      </c>
      <c r="J179" s="26" t="s">
        <v>419</v>
      </c>
      <c r="K179" s="102" t="s">
        <v>420</v>
      </c>
      <c r="L179" s="21"/>
    </row>
    <row r="180" spans="1:12" ht="15.75" x14ac:dyDescent="0.25">
      <c r="A180" s="41">
        <v>21</v>
      </c>
      <c r="B180" s="32">
        <v>0.46597222222222101</v>
      </c>
      <c r="C180" s="33" t="s">
        <v>191</v>
      </c>
      <c r="D180" s="33" t="s">
        <v>10</v>
      </c>
      <c r="E180" s="34" t="s">
        <v>11</v>
      </c>
      <c r="F180" s="33" t="s">
        <v>27</v>
      </c>
      <c r="G180" s="26" t="s">
        <v>300</v>
      </c>
      <c r="H180" s="26" t="s">
        <v>313</v>
      </c>
      <c r="I180" s="26" t="s">
        <v>137</v>
      </c>
      <c r="J180" s="26" t="s">
        <v>499</v>
      </c>
      <c r="K180" s="102" t="s">
        <v>500</v>
      </c>
      <c r="L180" s="26" t="s">
        <v>9</v>
      </c>
    </row>
    <row r="181" spans="1:12" ht="15.75" x14ac:dyDescent="0.25">
      <c r="A181" s="41">
        <v>74</v>
      </c>
      <c r="B181" s="32">
        <v>0.43194444444444402</v>
      </c>
      <c r="C181" s="33" t="s">
        <v>203</v>
      </c>
      <c r="D181" s="34" t="s">
        <v>10</v>
      </c>
      <c r="E181" s="37" t="s">
        <v>12</v>
      </c>
      <c r="F181" s="40" t="s">
        <v>46</v>
      </c>
      <c r="G181" s="77" t="s">
        <v>130</v>
      </c>
      <c r="H181" s="77" t="s">
        <v>131</v>
      </c>
      <c r="I181" s="77" t="s">
        <v>137</v>
      </c>
      <c r="J181" s="77" t="s">
        <v>138</v>
      </c>
      <c r="K181" s="77" t="s">
        <v>139</v>
      </c>
      <c r="L181" s="79"/>
    </row>
    <row r="182" spans="1:12" ht="15.75" x14ac:dyDescent="0.25">
      <c r="A182" s="41">
        <v>177</v>
      </c>
      <c r="B182" s="39">
        <v>0.38819444444444401</v>
      </c>
      <c r="C182" s="33" t="s">
        <v>194</v>
      </c>
      <c r="D182" s="42" t="s">
        <v>13</v>
      </c>
      <c r="E182" s="34" t="s">
        <v>14</v>
      </c>
      <c r="F182" s="40" t="s">
        <v>46</v>
      </c>
      <c r="G182" s="77" t="s">
        <v>130</v>
      </c>
      <c r="H182" s="77" t="s">
        <v>143</v>
      </c>
      <c r="I182" s="77" t="s">
        <v>137</v>
      </c>
      <c r="J182" s="77" t="s">
        <v>138</v>
      </c>
      <c r="K182" s="77" t="s">
        <v>139</v>
      </c>
      <c r="L182" s="79"/>
    </row>
    <row r="183" spans="1:12" ht="15.75" x14ac:dyDescent="0.25">
      <c r="A183" s="41">
        <v>509</v>
      </c>
      <c r="B183" s="39">
        <v>0.53888888888889896</v>
      </c>
      <c r="C183" s="33" t="s">
        <v>194</v>
      </c>
      <c r="D183" s="33" t="s">
        <v>13</v>
      </c>
      <c r="E183" s="34" t="s">
        <v>17</v>
      </c>
      <c r="F183" s="33" t="s">
        <v>27</v>
      </c>
      <c r="G183" s="26" t="s">
        <v>457</v>
      </c>
      <c r="H183" s="26" t="s">
        <v>458</v>
      </c>
      <c r="I183" s="26" t="s">
        <v>132</v>
      </c>
      <c r="J183" s="26" t="s">
        <v>461</v>
      </c>
      <c r="K183" s="26" t="s">
        <v>465</v>
      </c>
      <c r="L183" s="79"/>
    </row>
    <row r="184" spans="1:12" ht="15.75" x14ac:dyDescent="0.25">
      <c r="A184" s="41">
        <v>124</v>
      </c>
      <c r="B184" s="39">
        <v>0.37361111111111101</v>
      </c>
      <c r="C184" s="33" t="s">
        <v>193</v>
      </c>
      <c r="D184" s="33" t="s">
        <v>13</v>
      </c>
      <c r="E184" s="34" t="s">
        <v>15</v>
      </c>
      <c r="F184" s="33" t="s">
        <v>27</v>
      </c>
      <c r="G184" s="26" t="s">
        <v>457</v>
      </c>
      <c r="H184" s="26" t="s">
        <v>458</v>
      </c>
      <c r="I184" s="26" t="s">
        <v>460</v>
      </c>
      <c r="J184" s="26" t="s">
        <v>461</v>
      </c>
      <c r="K184" s="26" t="s">
        <v>462</v>
      </c>
      <c r="L184" s="21"/>
    </row>
    <row r="185" spans="1:12" ht="15.75" x14ac:dyDescent="0.25">
      <c r="A185" s="41">
        <v>64</v>
      </c>
      <c r="B185" s="32">
        <v>0.36875000000000002</v>
      </c>
      <c r="C185" s="33" t="s">
        <v>203</v>
      </c>
      <c r="D185" s="33" t="s">
        <v>10</v>
      </c>
      <c r="E185" s="34" t="s">
        <v>12</v>
      </c>
      <c r="F185" s="33" t="s">
        <v>46</v>
      </c>
      <c r="G185" s="26" t="s">
        <v>326</v>
      </c>
      <c r="H185" s="26" t="s">
        <v>327</v>
      </c>
      <c r="I185" s="26" t="s">
        <v>338</v>
      </c>
      <c r="J185" s="26" t="s">
        <v>339</v>
      </c>
      <c r="K185" s="26" t="s">
        <v>340</v>
      </c>
      <c r="L185" s="79"/>
    </row>
    <row r="186" spans="1:12" ht="15.75" x14ac:dyDescent="0.25">
      <c r="A186" s="41">
        <v>130</v>
      </c>
      <c r="B186" s="39">
        <v>0.40277777777777801</v>
      </c>
      <c r="C186" s="33" t="s">
        <v>193</v>
      </c>
      <c r="D186" s="40" t="s">
        <v>13</v>
      </c>
      <c r="E186" s="34" t="s">
        <v>15</v>
      </c>
      <c r="F186" s="40" t="s">
        <v>46</v>
      </c>
      <c r="G186" s="26" t="s">
        <v>326</v>
      </c>
      <c r="H186" s="26" t="s">
        <v>327</v>
      </c>
      <c r="I186" s="26" t="s">
        <v>338</v>
      </c>
      <c r="J186" s="26" t="s">
        <v>339</v>
      </c>
      <c r="K186" s="26" t="s">
        <v>340</v>
      </c>
      <c r="L186" s="21"/>
    </row>
    <row r="187" spans="1:12" ht="15.75" x14ac:dyDescent="0.25">
      <c r="A187" s="41">
        <v>41</v>
      </c>
      <c r="B187" s="32">
        <v>0.57291666666666397</v>
      </c>
      <c r="C187" s="33" t="s">
        <v>191</v>
      </c>
      <c r="D187" s="33" t="s">
        <v>10</v>
      </c>
      <c r="E187" s="34" t="s">
        <v>12</v>
      </c>
      <c r="F187" s="33" t="s">
        <v>46</v>
      </c>
      <c r="G187" s="26" t="s">
        <v>326</v>
      </c>
      <c r="H187" s="26" t="s">
        <v>341</v>
      </c>
      <c r="I187" s="26" t="s">
        <v>477</v>
      </c>
      <c r="J187" s="26" t="s">
        <v>339</v>
      </c>
      <c r="K187" s="26" t="s">
        <v>478</v>
      </c>
      <c r="L187" s="77"/>
    </row>
    <row r="188" spans="1:12" ht="15.75" x14ac:dyDescent="0.25">
      <c r="A188" s="41">
        <v>50</v>
      </c>
      <c r="B188" s="32">
        <v>0.626388888888886</v>
      </c>
      <c r="C188" s="33" t="s">
        <v>191</v>
      </c>
      <c r="D188" s="25" t="s">
        <v>10</v>
      </c>
      <c r="E188" s="24" t="s">
        <v>12</v>
      </c>
      <c r="F188" s="25" t="s">
        <v>46</v>
      </c>
      <c r="G188" s="24" t="s">
        <v>255</v>
      </c>
      <c r="H188" s="24" t="s">
        <v>67</v>
      </c>
      <c r="I188" s="24" t="s">
        <v>64</v>
      </c>
      <c r="J188" s="24" t="s">
        <v>65</v>
      </c>
      <c r="K188" s="24" t="s">
        <v>66</v>
      </c>
      <c r="L188" s="26"/>
    </row>
    <row r="189" spans="1:12" ht="15.75" x14ac:dyDescent="0.25">
      <c r="A189" s="41">
        <v>519</v>
      </c>
      <c r="B189" s="39">
        <v>0.59722222222224297</v>
      </c>
      <c r="C189" s="33" t="s">
        <v>194</v>
      </c>
      <c r="D189" s="25" t="s">
        <v>13</v>
      </c>
      <c r="E189" s="24" t="s">
        <v>17</v>
      </c>
      <c r="F189" s="25" t="s">
        <v>46</v>
      </c>
      <c r="G189" s="24" t="s">
        <v>255</v>
      </c>
      <c r="H189" s="24" t="s">
        <v>60</v>
      </c>
      <c r="I189" s="24" t="s">
        <v>64</v>
      </c>
      <c r="J189" s="24" t="s">
        <v>65</v>
      </c>
      <c r="K189" s="24" t="s">
        <v>66</v>
      </c>
      <c r="L189" s="79"/>
    </row>
    <row r="190" spans="1:12" ht="15.75" x14ac:dyDescent="0.25">
      <c r="A190" s="41">
        <v>106</v>
      </c>
      <c r="B190" s="32">
        <v>0.63124999999999698</v>
      </c>
      <c r="C190" s="33" t="s">
        <v>192</v>
      </c>
      <c r="D190" s="33" t="s">
        <v>10</v>
      </c>
      <c r="E190" s="34" t="s">
        <v>11</v>
      </c>
      <c r="F190" s="33" t="s">
        <v>46</v>
      </c>
      <c r="G190" s="26" t="s">
        <v>326</v>
      </c>
      <c r="H190" s="26" t="s">
        <v>341</v>
      </c>
      <c r="I190" s="26" t="s">
        <v>342</v>
      </c>
      <c r="J190" s="26" t="s">
        <v>343</v>
      </c>
      <c r="K190" s="26" t="s">
        <v>344</v>
      </c>
      <c r="L190" s="26"/>
    </row>
    <row r="191" spans="1:12" ht="15.75" x14ac:dyDescent="0.25">
      <c r="A191" s="41">
        <v>140</v>
      </c>
      <c r="B191" s="39">
        <v>0.46111111111111103</v>
      </c>
      <c r="C191" s="33" t="s">
        <v>193</v>
      </c>
      <c r="D191" s="33" t="s">
        <v>13</v>
      </c>
      <c r="E191" s="34" t="s">
        <v>15</v>
      </c>
      <c r="F191" s="33" t="s">
        <v>46</v>
      </c>
      <c r="G191" s="26" t="s">
        <v>326</v>
      </c>
      <c r="H191" s="26" t="s">
        <v>341</v>
      </c>
      <c r="I191" s="26" t="s">
        <v>342</v>
      </c>
      <c r="J191" s="26" t="s">
        <v>343</v>
      </c>
      <c r="K191" s="26" t="s">
        <v>344</v>
      </c>
      <c r="L191" s="21"/>
    </row>
    <row r="192" spans="1:12" ht="15.75" x14ac:dyDescent="0.25">
      <c r="A192" s="41">
        <v>72</v>
      </c>
      <c r="B192" s="32">
        <v>0.40763888888888899</v>
      </c>
      <c r="C192" s="33" t="s">
        <v>203</v>
      </c>
      <c r="D192" s="33" t="s">
        <v>10</v>
      </c>
      <c r="E192" s="34" t="s">
        <v>12</v>
      </c>
      <c r="F192" s="33" t="s">
        <v>46</v>
      </c>
      <c r="G192" s="26" t="s">
        <v>158</v>
      </c>
      <c r="H192" s="26" t="s">
        <v>159</v>
      </c>
      <c r="I192" s="26" t="s">
        <v>166</v>
      </c>
      <c r="J192" s="26" t="s">
        <v>167</v>
      </c>
      <c r="K192" s="102" t="s">
        <v>168</v>
      </c>
      <c r="L192" s="79"/>
    </row>
    <row r="193" spans="1:12" ht="15.75" x14ac:dyDescent="0.25">
      <c r="A193" s="41">
        <v>147</v>
      </c>
      <c r="B193" s="39">
        <v>0.51944444444445104</v>
      </c>
      <c r="C193" s="33" t="s">
        <v>193</v>
      </c>
      <c r="D193" s="33" t="s">
        <v>181</v>
      </c>
      <c r="E193" s="34" t="s">
        <v>16</v>
      </c>
      <c r="F193" s="33" t="s">
        <v>46</v>
      </c>
      <c r="G193" s="26" t="s">
        <v>158</v>
      </c>
      <c r="H193" s="26" t="s">
        <v>182</v>
      </c>
      <c r="I193" s="26" t="s">
        <v>166</v>
      </c>
      <c r="J193" s="26" t="s">
        <v>167</v>
      </c>
      <c r="K193" s="26" t="s">
        <v>168</v>
      </c>
      <c r="L193" s="21"/>
    </row>
    <row r="194" spans="1:12" ht="15.75" x14ac:dyDescent="0.25">
      <c r="A194" s="41">
        <v>103</v>
      </c>
      <c r="B194" s="32">
        <v>0.61666666666666303</v>
      </c>
      <c r="C194" s="33" t="s">
        <v>192</v>
      </c>
      <c r="D194" s="25" t="s">
        <v>10</v>
      </c>
      <c r="E194" s="24" t="s">
        <v>11</v>
      </c>
      <c r="F194" s="25" t="s">
        <v>46</v>
      </c>
      <c r="G194" s="24" t="s">
        <v>255</v>
      </c>
      <c r="H194" s="26" t="s">
        <v>47</v>
      </c>
      <c r="I194" s="24" t="s">
        <v>51</v>
      </c>
      <c r="J194" s="24" t="s">
        <v>52</v>
      </c>
      <c r="K194" s="24" t="s">
        <v>53</v>
      </c>
      <c r="L194" s="79"/>
    </row>
    <row r="195" spans="1:12" ht="15.75" x14ac:dyDescent="0.25">
      <c r="A195" s="41">
        <v>65</v>
      </c>
      <c r="B195" s="32">
        <v>0.37361111111111101</v>
      </c>
      <c r="C195" s="33" t="s">
        <v>203</v>
      </c>
      <c r="D195" s="33" t="s">
        <v>10</v>
      </c>
      <c r="E195" s="34" t="s">
        <v>12</v>
      </c>
      <c r="F195" s="33" t="s">
        <v>27</v>
      </c>
      <c r="G195" s="26" t="s">
        <v>300</v>
      </c>
      <c r="H195" s="26" t="s">
        <v>301</v>
      </c>
      <c r="I195" s="26" t="s">
        <v>310</v>
      </c>
      <c r="J195" s="26" t="s">
        <v>311</v>
      </c>
      <c r="K195" s="26" t="s">
        <v>312</v>
      </c>
      <c r="L195" s="79"/>
    </row>
    <row r="196" spans="1:12" ht="15.75" x14ac:dyDescent="0.25">
      <c r="A196" s="41">
        <v>121</v>
      </c>
      <c r="B196" s="39">
        <v>0.35902777777777778</v>
      </c>
      <c r="C196" s="33" t="s">
        <v>193</v>
      </c>
      <c r="D196" s="33" t="s">
        <v>181</v>
      </c>
      <c r="E196" s="34" t="s">
        <v>15</v>
      </c>
      <c r="F196" s="33" t="s">
        <v>46</v>
      </c>
      <c r="G196" s="26" t="s">
        <v>158</v>
      </c>
      <c r="H196" s="26" t="s">
        <v>182</v>
      </c>
      <c r="I196" s="26" t="s">
        <v>183</v>
      </c>
      <c r="J196" s="26" t="s">
        <v>184</v>
      </c>
      <c r="K196" s="26" t="s">
        <v>185</v>
      </c>
      <c r="L196" s="21"/>
    </row>
    <row r="197" spans="1:12" ht="15.75" x14ac:dyDescent="0.25">
      <c r="A197" s="41">
        <v>51</v>
      </c>
      <c r="B197" s="32">
        <v>0.63124999999999698</v>
      </c>
      <c r="C197" s="33" t="s">
        <v>191</v>
      </c>
      <c r="D197" s="33" t="s">
        <v>10</v>
      </c>
      <c r="E197" s="34" t="s">
        <v>12</v>
      </c>
      <c r="F197" s="33" t="s">
        <v>46</v>
      </c>
      <c r="G197" s="26" t="s">
        <v>374</v>
      </c>
      <c r="H197" s="26" t="s">
        <v>375</v>
      </c>
      <c r="I197" s="26" t="s">
        <v>381</v>
      </c>
      <c r="J197" s="26" t="s">
        <v>382</v>
      </c>
      <c r="K197" s="26" t="s">
        <v>383</v>
      </c>
      <c r="L197" s="26" t="s">
        <v>9</v>
      </c>
    </row>
    <row r="198" spans="1:12" ht="15.75" x14ac:dyDescent="0.25">
      <c r="A198" s="41">
        <v>164</v>
      </c>
      <c r="B198" s="39">
        <v>0.62152777777780299</v>
      </c>
      <c r="C198" s="33" t="s">
        <v>193</v>
      </c>
      <c r="D198" s="33" t="s">
        <v>18</v>
      </c>
      <c r="E198" s="34" t="s">
        <v>19</v>
      </c>
      <c r="F198" s="33" t="s">
        <v>27</v>
      </c>
      <c r="G198" s="26" t="s">
        <v>457</v>
      </c>
      <c r="H198" s="26" t="s">
        <v>23</v>
      </c>
      <c r="I198" s="26" t="s">
        <v>466</v>
      </c>
      <c r="J198" s="26" t="s">
        <v>382</v>
      </c>
      <c r="K198" s="26" t="s">
        <v>467</v>
      </c>
      <c r="L198" s="21"/>
    </row>
    <row r="199" spans="1:12" ht="15.75" x14ac:dyDescent="0.25">
      <c r="A199" s="41">
        <v>89</v>
      </c>
      <c r="B199" s="32">
        <v>0.53888888888888697</v>
      </c>
      <c r="C199" s="33" t="s">
        <v>192</v>
      </c>
      <c r="D199" s="33" t="s">
        <v>10</v>
      </c>
      <c r="E199" s="34" t="s">
        <v>11</v>
      </c>
      <c r="F199" s="33" t="s">
        <v>21</v>
      </c>
      <c r="G199" s="26" t="s">
        <v>207</v>
      </c>
      <c r="H199" s="26"/>
      <c r="I199" s="26" t="s">
        <v>231</v>
      </c>
      <c r="J199" s="26" t="s">
        <v>232</v>
      </c>
      <c r="K199" s="26" t="s">
        <v>233</v>
      </c>
      <c r="L199" s="79"/>
    </row>
    <row r="200" spans="1:12" ht="15.75" x14ac:dyDescent="0.25">
      <c r="A200" s="41">
        <v>56</v>
      </c>
      <c r="B200" s="32">
        <v>0.65555555555555201</v>
      </c>
      <c r="C200" s="33" t="s">
        <v>191</v>
      </c>
      <c r="D200" s="33" t="s">
        <v>10</v>
      </c>
      <c r="E200" s="34" t="s">
        <v>12</v>
      </c>
      <c r="F200" s="33" t="s">
        <v>27</v>
      </c>
      <c r="G200" s="26" t="s">
        <v>300</v>
      </c>
      <c r="H200" s="26" t="s">
        <v>301</v>
      </c>
      <c r="I200" s="26" t="s">
        <v>307</v>
      </c>
      <c r="J200" s="26" t="s">
        <v>308</v>
      </c>
      <c r="K200" s="26" t="s">
        <v>309</v>
      </c>
      <c r="L200" s="26"/>
    </row>
    <row r="201" spans="1:12" ht="15.75" x14ac:dyDescent="0.25">
      <c r="A201" s="41">
        <v>181</v>
      </c>
      <c r="B201" s="39">
        <v>0.40763888888888899</v>
      </c>
      <c r="C201" s="33" t="s">
        <v>194</v>
      </c>
      <c r="D201" s="33" t="s">
        <v>13</v>
      </c>
      <c r="E201" s="34" t="s">
        <v>14</v>
      </c>
      <c r="F201" s="33" t="s">
        <v>27</v>
      </c>
      <c r="G201" s="26" t="s">
        <v>300</v>
      </c>
      <c r="H201" s="26" t="s">
        <v>324</v>
      </c>
      <c r="I201" s="26" t="s">
        <v>307</v>
      </c>
      <c r="J201" s="26" t="s">
        <v>308</v>
      </c>
      <c r="K201" s="26" t="s">
        <v>309</v>
      </c>
      <c r="L201" s="79"/>
    </row>
    <row r="202" spans="1:12" ht="15.75" x14ac:dyDescent="0.25">
      <c r="A202" s="41">
        <v>165</v>
      </c>
      <c r="B202" s="39">
        <v>0.62638888888891497</v>
      </c>
      <c r="C202" s="33" t="s">
        <v>193</v>
      </c>
      <c r="D202" s="42" t="s">
        <v>18</v>
      </c>
      <c r="E202" s="37" t="s">
        <v>19</v>
      </c>
      <c r="F202" s="40" t="s">
        <v>46</v>
      </c>
      <c r="G202" s="77" t="s">
        <v>130</v>
      </c>
      <c r="H202" s="77" t="s">
        <v>23</v>
      </c>
      <c r="I202" s="77" t="s">
        <v>155</v>
      </c>
      <c r="J202" s="77" t="s">
        <v>156</v>
      </c>
      <c r="K202" s="77" t="s">
        <v>157</v>
      </c>
      <c r="L202" s="21"/>
    </row>
    <row r="203" spans="1:12" ht="15.75" x14ac:dyDescent="0.25">
      <c r="A203" s="41">
        <v>520</v>
      </c>
      <c r="B203" s="39">
        <v>0.60208333333335495</v>
      </c>
      <c r="C203" s="33" t="s">
        <v>194</v>
      </c>
      <c r="D203" s="33" t="s">
        <v>181</v>
      </c>
      <c r="E203" s="37" t="s">
        <v>17</v>
      </c>
      <c r="F203" s="40" t="s">
        <v>46</v>
      </c>
      <c r="G203" s="77" t="s">
        <v>130</v>
      </c>
      <c r="H203" s="77" t="s">
        <v>150</v>
      </c>
      <c r="I203" s="77" t="s">
        <v>155</v>
      </c>
      <c r="J203" s="77" t="s">
        <v>156</v>
      </c>
      <c r="K203" s="77" t="s">
        <v>157</v>
      </c>
      <c r="L203" s="79"/>
    </row>
    <row r="204" spans="1:12" ht="15.75" x14ac:dyDescent="0.25">
      <c r="A204" s="41">
        <v>82</v>
      </c>
      <c r="B204" s="32">
        <v>0.47083333333333199</v>
      </c>
      <c r="C204" s="33" t="s">
        <v>192</v>
      </c>
      <c r="D204" s="37" t="s">
        <v>10</v>
      </c>
      <c r="E204" s="34" t="s">
        <v>12</v>
      </c>
      <c r="F204" s="33" t="s">
        <v>46</v>
      </c>
      <c r="G204" s="26" t="s">
        <v>326</v>
      </c>
      <c r="H204" s="26" t="s">
        <v>341</v>
      </c>
      <c r="I204" s="26" t="s">
        <v>140</v>
      </c>
      <c r="J204" s="26" t="s">
        <v>351</v>
      </c>
      <c r="K204" s="26" t="s">
        <v>352</v>
      </c>
      <c r="L204" s="79"/>
    </row>
    <row r="205" spans="1:12" ht="15.75" x14ac:dyDescent="0.25">
      <c r="A205" s="41">
        <v>155</v>
      </c>
      <c r="B205" s="39">
        <v>0.56805555555557097</v>
      </c>
      <c r="C205" s="33" t="s">
        <v>193</v>
      </c>
      <c r="D205" s="33" t="s">
        <v>13</v>
      </c>
      <c r="E205" s="34" t="s">
        <v>16</v>
      </c>
      <c r="F205" s="33" t="s">
        <v>46</v>
      </c>
      <c r="G205" s="26" t="s">
        <v>326</v>
      </c>
      <c r="H205" s="26" t="s">
        <v>341</v>
      </c>
      <c r="I205" s="26" t="s">
        <v>140</v>
      </c>
      <c r="J205" s="26" t="s">
        <v>351</v>
      </c>
      <c r="K205" s="26" t="s">
        <v>352</v>
      </c>
      <c r="L205" s="21"/>
    </row>
  </sheetData>
  <sortState ref="A1:P235">
    <sortCondition ref="J1:J235"/>
    <sortCondition ref="I1:I235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3"/>
  <sheetViews>
    <sheetView zoomScale="80" zoomScaleNormal="80" workbookViewId="0">
      <selection activeCell="O3" sqref="A2:O3"/>
    </sheetView>
  </sheetViews>
  <sheetFormatPr defaultRowHeight="15" x14ac:dyDescent="0.25"/>
  <cols>
    <col min="1" max="1" width="10.140625" style="14" bestFit="1" customWidth="1"/>
    <col min="2" max="2" width="12.28515625" customWidth="1"/>
    <col min="3" max="3" width="8.85546875" style="14"/>
    <col min="5" max="5" width="12" bestFit="1" customWidth="1"/>
    <col min="7" max="7" width="16.28515625" bestFit="1" customWidth="1"/>
    <col min="8" max="8" width="13.28515625" bestFit="1" customWidth="1"/>
    <col min="9" max="9" width="12.42578125" bestFit="1" customWidth="1"/>
    <col min="10" max="10" width="12.140625" bestFit="1" customWidth="1"/>
    <col min="11" max="11" width="9.7109375" bestFit="1" customWidth="1"/>
    <col min="12" max="12" width="17.8554687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5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505</v>
      </c>
      <c r="B2" s="39">
        <v>0.51944444444445104</v>
      </c>
      <c r="C2" s="33" t="s">
        <v>194</v>
      </c>
      <c r="D2" s="33" t="s">
        <v>13</v>
      </c>
      <c r="E2" s="34" t="s">
        <v>17</v>
      </c>
      <c r="F2" s="33" t="s">
        <v>21</v>
      </c>
      <c r="G2" s="26" t="s">
        <v>77</v>
      </c>
      <c r="H2" s="26" t="s">
        <v>23</v>
      </c>
      <c r="I2" s="26" t="s">
        <v>87</v>
      </c>
      <c r="J2" s="26" t="s">
        <v>88</v>
      </c>
      <c r="K2" s="26" t="s">
        <v>89</v>
      </c>
      <c r="L2" s="26" t="s">
        <v>9</v>
      </c>
      <c r="M2" s="207">
        <f t="shared" ref="M2" si="0">VLOOKUP(A2,maincorescores,14)</f>
        <v>0.62321428571428572</v>
      </c>
      <c r="N2" s="215">
        <f>VLOOKUP(A2,maincorescores,15)</f>
        <v>51</v>
      </c>
      <c r="O2" s="21">
        <f>RANK(M2,M$2:M$27)</f>
        <v>1</v>
      </c>
    </row>
    <row r="3" spans="1:15" ht="15.75" x14ac:dyDescent="0.25">
      <c r="A3" s="41">
        <v>506</v>
      </c>
      <c r="B3" s="39">
        <v>0.52430555555556302</v>
      </c>
      <c r="C3" s="33" t="s">
        <v>194</v>
      </c>
      <c r="D3" s="33" t="s">
        <v>13</v>
      </c>
      <c r="E3" s="34" t="s">
        <v>17</v>
      </c>
      <c r="F3" s="33" t="s">
        <v>21</v>
      </c>
      <c r="G3" s="26" t="s">
        <v>399</v>
      </c>
      <c r="H3" s="26" t="s">
        <v>405</v>
      </c>
      <c r="I3" s="26" t="s">
        <v>427</v>
      </c>
      <c r="J3" s="26" t="s">
        <v>428</v>
      </c>
      <c r="K3" s="26" t="s">
        <v>429</v>
      </c>
      <c r="L3" s="26" t="s">
        <v>9</v>
      </c>
      <c r="M3" s="207">
        <f t="shared" ref="M3" si="1">VLOOKUP(A3,maincorescores,14)</f>
        <v>0.5982142857142857</v>
      </c>
      <c r="N3" s="215">
        <f>VLOOKUP(A3,maincorescores,15)</f>
        <v>49</v>
      </c>
      <c r="O3" s="21">
        <f>RANK(M3,M$2:M$27)</f>
        <v>2</v>
      </c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opLeftCell="A114" zoomScale="85" zoomScaleNormal="85" workbookViewId="0">
      <selection activeCell="A131" sqref="A131:P135"/>
    </sheetView>
  </sheetViews>
  <sheetFormatPr defaultRowHeight="15" x14ac:dyDescent="0.25"/>
  <cols>
    <col min="6" max="6" width="9.7109375" bestFit="1" customWidth="1"/>
    <col min="7" max="7" width="18" bestFit="1" customWidth="1"/>
  </cols>
  <sheetData>
    <row r="1" spans="1:16" s="38" customFormat="1" ht="15.75" x14ac:dyDescent="0.25">
      <c r="A1" s="83" t="s">
        <v>204</v>
      </c>
      <c r="B1" s="82" t="s">
        <v>205</v>
      </c>
      <c r="C1" s="83" t="s">
        <v>206</v>
      </c>
      <c r="D1" s="85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/>
    </row>
    <row r="2" spans="1:16" ht="15.75" x14ac:dyDescent="0.25">
      <c r="A2" s="41">
        <v>126</v>
      </c>
      <c r="B2" s="39">
        <v>0.38333333333333303</v>
      </c>
      <c r="C2" s="33" t="s">
        <v>193</v>
      </c>
      <c r="D2" s="33" t="s">
        <v>13</v>
      </c>
      <c r="E2" s="34" t="s">
        <v>15</v>
      </c>
      <c r="F2" s="33" t="s">
        <v>27</v>
      </c>
      <c r="G2" s="26" t="s">
        <v>300</v>
      </c>
      <c r="H2" s="77" t="s">
        <v>23</v>
      </c>
      <c r="I2" s="26" t="s">
        <v>304</v>
      </c>
      <c r="J2" s="26" t="s">
        <v>305</v>
      </c>
      <c r="K2" s="26" t="s">
        <v>306</v>
      </c>
      <c r="L2" s="21"/>
      <c r="M2" s="207">
        <f>VLOOKUP(A2,maincorescores,14)</f>
        <v>0.66304347826086951</v>
      </c>
      <c r="N2" s="215">
        <f>VLOOKUP(A2,maincorescores,15)</f>
        <v>40.5</v>
      </c>
      <c r="O2" s="21"/>
      <c r="P2">
        <v>6</v>
      </c>
    </row>
    <row r="3" spans="1:16" ht="15.75" x14ac:dyDescent="0.25">
      <c r="A3" s="41">
        <v>21</v>
      </c>
      <c r="B3" s="32">
        <v>0.46597222222222101</v>
      </c>
      <c r="C3" s="33" t="s">
        <v>191</v>
      </c>
      <c r="D3" s="33" t="s">
        <v>10</v>
      </c>
      <c r="E3" s="34" t="s">
        <v>11</v>
      </c>
      <c r="F3" s="33" t="s">
        <v>27</v>
      </c>
      <c r="G3" s="26" t="s">
        <v>300</v>
      </c>
      <c r="H3" s="77" t="s">
        <v>23</v>
      </c>
      <c r="I3" s="26" t="s">
        <v>137</v>
      </c>
      <c r="J3" s="26" t="s">
        <v>499</v>
      </c>
      <c r="K3" s="26" t="s">
        <v>500</v>
      </c>
      <c r="L3" s="26" t="s">
        <v>9</v>
      </c>
      <c r="M3" s="207">
        <f>VLOOKUP(A3,maincorescores,14)</f>
        <v>0.687037037037037</v>
      </c>
      <c r="N3" s="215">
        <f>VLOOKUP(A3,maincorescores,15)</f>
        <v>69</v>
      </c>
      <c r="O3" s="21"/>
      <c r="P3">
        <v>4</v>
      </c>
    </row>
    <row r="4" spans="1:16" ht="15.75" x14ac:dyDescent="0.25">
      <c r="A4" s="41">
        <v>157</v>
      </c>
      <c r="B4" s="39">
        <v>0.57777777777779504</v>
      </c>
      <c r="C4" s="43" t="s">
        <v>193</v>
      </c>
      <c r="D4" s="33" t="s">
        <v>13</v>
      </c>
      <c r="E4" s="34" t="s">
        <v>16</v>
      </c>
      <c r="F4" s="33" t="s">
        <v>27</v>
      </c>
      <c r="G4" s="26" t="s">
        <v>300</v>
      </c>
      <c r="H4" s="77" t="s">
        <v>23</v>
      </c>
      <c r="I4" s="26" t="s">
        <v>166</v>
      </c>
      <c r="J4" s="26" t="s">
        <v>497</v>
      </c>
      <c r="K4" s="80" t="s">
        <v>498</v>
      </c>
      <c r="L4" s="21"/>
      <c r="M4" s="207">
        <f>VLOOKUP(A4,maincorescores,14)</f>
        <v>0.6711538461538461</v>
      </c>
      <c r="N4" s="215">
        <f>VLOOKUP(A4,maincorescores,15)</f>
        <v>54</v>
      </c>
      <c r="O4" s="21"/>
      <c r="P4">
        <v>4</v>
      </c>
    </row>
    <row r="5" spans="1:16" ht="15.75" x14ac:dyDescent="0.25">
      <c r="A5" s="41">
        <v>49</v>
      </c>
      <c r="B5" s="32">
        <v>0.62152777777777501</v>
      </c>
      <c r="C5" s="33" t="s">
        <v>191</v>
      </c>
      <c r="D5" s="33" t="s">
        <v>10</v>
      </c>
      <c r="E5" s="34" t="s">
        <v>12</v>
      </c>
      <c r="F5" s="33" t="s">
        <v>27</v>
      </c>
      <c r="G5" s="26" t="s">
        <v>300</v>
      </c>
      <c r="H5" s="77" t="s">
        <v>23</v>
      </c>
      <c r="I5" s="26" t="s">
        <v>484</v>
      </c>
      <c r="J5" s="26" t="s">
        <v>319</v>
      </c>
      <c r="K5" s="26" t="s">
        <v>320</v>
      </c>
      <c r="L5" s="26"/>
      <c r="M5" s="207">
        <f>VLOOKUP(A5,maincorescores,14)</f>
        <v>0.69166666666666665</v>
      </c>
      <c r="N5" s="215">
        <f>VLOOKUP(A5,maincorescores,15)</f>
        <v>55</v>
      </c>
      <c r="O5" s="21"/>
      <c r="P5">
        <v>3</v>
      </c>
    </row>
    <row r="6" spans="1:16" ht="15.75" x14ac:dyDescent="0.25">
      <c r="A6" s="144">
        <v>14</v>
      </c>
      <c r="B6" s="21"/>
      <c r="C6" s="21"/>
      <c r="D6" s="21"/>
      <c r="E6" s="146" t="s">
        <v>11</v>
      </c>
      <c r="F6" s="33" t="s">
        <v>542</v>
      </c>
      <c r="G6" s="147" t="s">
        <v>300</v>
      </c>
      <c r="H6" s="147" t="s">
        <v>313</v>
      </c>
      <c r="I6" s="147" t="s">
        <v>166</v>
      </c>
      <c r="J6" s="147" t="s">
        <v>497</v>
      </c>
      <c r="K6" s="148" t="s">
        <v>498</v>
      </c>
      <c r="L6" s="21">
        <f>LOOKUP(A6,TEAMS!A:A,TEAMS!O:O)</f>
        <v>7</v>
      </c>
      <c r="M6" s="21"/>
      <c r="N6" s="21"/>
      <c r="O6" s="21"/>
      <c r="P6">
        <v>3</v>
      </c>
    </row>
    <row r="7" spans="1:16" ht="15.75" x14ac:dyDescent="0.25">
      <c r="A7" s="144">
        <v>21</v>
      </c>
      <c r="B7" s="21"/>
      <c r="C7" s="21"/>
      <c r="D7" s="21"/>
      <c r="E7" s="146" t="s">
        <v>11</v>
      </c>
      <c r="F7" s="33" t="s">
        <v>542</v>
      </c>
      <c r="G7" s="147" t="s">
        <v>300</v>
      </c>
      <c r="H7" s="147" t="s">
        <v>313</v>
      </c>
      <c r="I7" s="147" t="s">
        <v>137</v>
      </c>
      <c r="J7" s="147" t="s">
        <v>499</v>
      </c>
      <c r="K7" s="147" t="s">
        <v>500</v>
      </c>
      <c r="L7" s="21">
        <f>LOOKUP(A7,TEAMS!A:A,TEAMS!O:O)</f>
        <v>3</v>
      </c>
      <c r="M7" s="21"/>
      <c r="N7" s="21"/>
      <c r="O7" s="21"/>
      <c r="P7">
        <v>3</v>
      </c>
    </row>
    <row r="8" spans="1:16" ht="15.75" x14ac:dyDescent="0.25">
      <c r="A8" s="144">
        <v>49</v>
      </c>
      <c r="B8" s="21"/>
      <c r="C8" s="21"/>
      <c r="D8" s="21"/>
      <c r="E8" s="146" t="s">
        <v>12</v>
      </c>
      <c r="F8" s="33" t="s">
        <v>542</v>
      </c>
      <c r="G8" s="147" t="s">
        <v>300</v>
      </c>
      <c r="H8" s="147" t="s">
        <v>313</v>
      </c>
      <c r="I8" s="147" t="s">
        <v>484</v>
      </c>
      <c r="J8" s="147" t="s">
        <v>319</v>
      </c>
      <c r="K8" s="147" t="s">
        <v>320</v>
      </c>
      <c r="L8" s="21">
        <f>LOOKUP(A8,TEAMS!A:A,TEAMS!O:O)</f>
        <v>3</v>
      </c>
      <c r="M8" s="21"/>
      <c r="N8" s="21"/>
      <c r="O8" s="21"/>
      <c r="P8">
        <v>3</v>
      </c>
    </row>
    <row r="9" spans="1:16" ht="15.75" x14ac:dyDescent="0.25">
      <c r="A9" s="144">
        <v>76</v>
      </c>
      <c r="B9" s="21"/>
      <c r="C9" s="21"/>
      <c r="D9" s="21"/>
      <c r="E9" s="146" t="s">
        <v>12</v>
      </c>
      <c r="F9" s="33" t="s">
        <v>542</v>
      </c>
      <c r="G9" s="147" t="s">
        <v>300</v>
      </c>
      <c r="H9" s="147" t="s">
        <v>313</v>
      </c>
      <c r="I9" s="147" t="s">
        <v>321</v>
      </c>
      <c r="J9" s="147" t="s">
        <v>40</v>
      </c>
      <c r="K9" s="147" t="s">
        <v>322</v>
      </c>
      <c r="L9" s="21">
        <f>LOOKUP(A9,TEAMS!A:A,TEAMS!O:O)</f>
        <v>13</v>
      </c>
      <c r="M9" s="21"/>
      <c r="N9" s="21"/>
      <c r="O9" s="21"/>
      <c r="P9">
        <v>3</v>
      </c>
    </row>
    <row r="10" spans="1:16" ht="15.75" x14ac:dyDescent="0.25">
      <c r="A10" s="144">
        <v>126</v>
      </c>
      <c r="B10" s="21"/>
      <c r="C10" s="21"/>
      <c r="D10" s="21"/>
      <c r="E10" s="146" t="s">
        <v>15</v>
      </c>
      <c r="F10" s="33" t="s">
        <v>543</v>
      </c>
      <c r="G10" s="147" t="s">
        <v>300</v>
      </c>
      <c r="H10" s="147" t="s">
        <v>323</v>
      </c>
      <c r="I10" s="147" t="s">
        <v>304</v>
      </c>
      <c r="J10" s="147" t="s">
        <v>305</v>
      </c>
      <c r="K10" s="147" t="s">
        <v>306</v>
      </c>
      <c r="L10" s="21">
        <f>LOOKUP(A10,TEAMS!A:A,TEAMS!O:O)</f>
        <v>3</v>
      </c>
      <c r="M10" s="21"/>
      <c r="N10" s="21"/>
      <c r="O10" s="21"/>
      <c r="P10">
        <v>6</v>
      </c>
    </row>
    <row r="11" spans="1:16" ht="15.75" x14ac:dyDescent="0.25">
      <c r="A11" s="144">
        <v>157</v>
      </c>
      <c r="B11" s="21"/>
      <c r="C11" s="21"/>
      <c r="D11" s="21"/>
      <c r="E11" s="146" t="s">
        <v>16</v>
      </c>
      <c r="F11" s="33" t="s">
        <v>543</v>
      </c>
      <c r="G11" s="147" t="s">
        <v>300</v>
      </c>
      <c r="H11" s="147" t="s">
        <v>323</v>
      </c>
      <c r="I11" s="147" t="s">
        <v>166</v>
      </c>
      <c r="J11" s="147" t="s">
        <v>497</v>
      </c>
      <c r="K11" s="148" t="s">
        <v>498</v>
      </c>
      <c r="L11" s="21">
        <f>LOOKUP(A11,TEAMS!A:A,TEAMS!O:O)</f>
        <v>2</v>
      </c>
      <c r="M11" s="21"/>
      <c r="N11" s="21"/>
      <c r="O11" s="21"/>
      <c r="P11">
        <v>6</v>
      </c>
    </row>
    <row r="12" spans="1:16" ht="15.75" x14ac:dyDescent="0.25">
      <c r="A12" s="144">
        <v>188</v>
      </c>
      <c r="B12" s="21"/>
      <c r="C12" s="21"/>
      <c r="D12" s="21"/>
      <c r="E12" s="146" t="s">
        <v>14</v>
      </c>
      <c r="F12" s="33" t="s">
        <v>543</v>
      </c>
      <c r="G12" s="147" t="s">
        <v>300</v>
      </c>
      <c r="H12" s="147" t="s">
        <v>323</v>
      </c>
      <c r="I12" s="147" t="s">
        <v>87</v>
      </c>
      <c r="J12" s="147" t="s">
        <v>302</v>
      </c>
      <c r="K12" s="147" t="s">
        <v>303</v>
      </c>
      <c r="L12" s="21">
        <f>LOOKUP(A12,TEAMS!A:A,TEAMS!O:O)</f>
        <v>12</v>
      </c>
      <c r="M12" s="21"/>
      <c r="N12" s="21"/>
      <c r="O12" s="21"/>
      <c r="P12">
        <v>6</v>
      </c>
    </row>
    <row r="13" spans="1:16" ht="15.75" x14ac:dyDescent="0.25">
      <c r="A13" s="41">
        <v>6</v>
      </c>
      <c r="B13" s="32">
        <v>0.37847222222222199</v>
      </c>
      <c r="C13" s="33" t="s">
        <v>191</v>
      </c>
      <c r="D13" s="33" t="s">
        <v>10</v>
      </c>
      <c r="E13" s="34" t="s">
        <v>11</v>
      </c>
      <c r="F13" s="33" t="s">
        <v>21</v>
      </c>
      <c r="G13" s="26" t="s">
        <v>22</v>
      </c>
      <c r="H13" s="77" t="s">
        <v>23</v>
      </c>
      <c r="I13" s="26" t="s">
        <v>24</v>
      </c>
      <c r="J13" s="26" t="s">
        <v>25</v>
      </c>
      <c r="K13" s="26" t="s">
        <v>26</v>
      </c>
      <c r="L13" s="79" t="s">
        <v>9</v>
      </c>
      <c r="M13" s="207">
        <f t="shared" ref="M13:M35" si="0">VLOOKUP(A13,maincorescores,14)</f>
        <v>0.61481481481481481</v>
      </c>
      <c r="N13" s="215">
        <f t="shared" ref="N13:N35" si="1">VLOOKUP(A13,maincorescores,15)</f>
        <v>61</v>
      </c>
      <c r="O13" s="21"/>
      <c r="P13">
        <v>5</v>
      </c>
    </row>
    <row r="14" spans="1:16" ht="15.75" x14ac:dyDescent="0.25">
      <c r="A14" s="41">
        <v>170</v>
      </c>
      <c r="B14" s="39">
        <v>0.35416666666666669</v>
      </c>
      <c r="C14" s="33" t="s">
        <v>194</v>
      </c>
      <c r="D14" s="33" t="s">
        <v>13</v>
      </c>
      <c r="E14" s="34" t="s">
        <v>14</v>
      </c>
      <c r="F14" s="33" t="s">
        <v>21</v>
      </c>
      <c r="G14" s="26" t="s">
        <v>22</v>
      </c>
      <c r="H14" s="77" t="s">
        <v>23</v>
      </c>
      <c r="I14" s="26" t="s">
        <v>24</v>
      </c>
      <c r="J14" s="26" t="s">
        <v>25</v>
      </c>
      <c r="K14" s="26" t="s">
        <v>26</v>
      </c>
      <c r="L14" s="79"/>
      <c r="M14" s="207">
        <f t="shared" si="0"/>
        <v>0.66153846153846152</v>
      </c>
      <c r="N14" s="215">
        <f t="shared" si="1"/>
        <v>68</v>
      </c>
      <c r="O14" s="21"/>
      <c r="P14">
        <v>1</v>
      </c>
    </row>
    <row r="15" spans="1:16" ht="15.75" x14ac:dyDescent="0.25">
      <c r="A15" s="41">
        <v>22</v>
      </c>
      <c r="B15" s="32">
        <v>0.47083333333333199</v>
      </c>
      <c r="C15" s="33" t="s">
        <v>191</v>
      </c>
      <c r="D15" s="33" t="s">
        <v>10</v>
      </c>
      <c r="E15" s="34" t="s">
        <v>11</v>
      </c>
      <c r="F15" s="33" t="s">
        <v>27</v>
      </c>
      <c r="G15" s="26" t="s">
        <v>22</v>
      </c>
      <c r="H15" s="77" t="s">
        <v>23</v>
      </c>
      <c r="I15" s="26" t="s">
        <v>31</v>
      </c>
      <c r="J15" s="26" t="s">
        <v>32</v>
      </c>
      <c r="K15" s="26" t="s">
        <v>33</v>
      </c>
      <c r="L15" s="26"/>
      <c r="M15" s="207">
        <f t="shared" si="0"/>
        <v>0.69074074074074077</v>
      </c>
      <c r="N15" s="215">
        <f t="shared" si="1"/>
        <v>69</v>
      </c>
      <c r="O15" s="21"/>
      <c r="P15">
        <v>3</v>
      </c>
    </row>
    <row r="16" spans="1:16" ht="15.75" x14ac:dyDescent="0.25">
      <c r="A16" s="41">
        <v>46</v>
      </c>
      <c r="B16" s="32">
        <v>0.59722222222221899</v>
      </c>
      <c r="C16" s="33" t="s">
        <v>191</v>
      </c>
      <c r="D16" s="33" t="s">
        <v>10</v>
      </c>
      <c r="E16" s="34" t="s">
        <v>12</v>
      </c>
      <c r="F16" s="33" t="s">
        <v>27</v>
      </c>
      <c r="G16" s="26" t="s">
        <v>22</v>
      </c>
      <c r="H16" s="77" t="s">
        <v>23</v>
      </c>
      <c r="I16" s="26" t="s">
        <v>42</v>
      </c>
      <c r="J16" s="26" t="s">
        <v>43</v>
      </c>
      <c r="K16" s="26" t="s">
        <v>44</v>
      </c>
      <c r="L16" s="26"/>
      <c r="M16" s="207">
        <f t="shared" si="0"/>
        <v>0.66666666666666663</v>
      </c>
      <c r="N16" s="215">
        <f t="shared" si="1"/>
        <v>54</v>
      </c>
      <c r="O16" s="21"/>
      <c r="P16">
        <v>5</v>
      </c>
    </row>
    <row r="17" spans="1:16" ht="15.75" x14ac:dyDescent="0.25">
      <c r="A17" s="41">
        <v>519</v>
      </c>
      <c r="B17" s="39">
        <v>0.59722222222224297</v>
      </c>
      <c r="C17" s="33" t="s">
        <v>194</v>
      </c>
      <c r="D17" s="25" t="s">
        <v>13</v>
      </c>
      <c r="E17" s="24" t="s">
        <v>17</v>
      </c>
      <c r="F17" s="25" t="s">
        <v>46</v>
      </c>
      <c r="G17" s="24" t="s">
        <v>255</v>
      </c>
      <c r="H17" s="77" t="s">
        <v>23</v>
      </c>
      <c r="I17" s="24" t="s">
        <v>64</v>
      </c>
      <c r="J17" s="24" t="s">
        <v>65</v>
      </c>
      <c r="K17" s="24" t="s">
        <v>66</v>
      </c>
      <c r="L17" s="79"/>
      <c r="M17" s="207">
        <f t="shared" si="0"/>
        <v>0.64642857142857146</v>
      </c>
      <c r="N17" s="215">
        <f t="shared" si="1"/>
        <v>52</v>
      </c>
      <c r="O17" s="21"/>
      <c r="P17">
        <v>3</v>
      </c>
    </row>
    <row r="18" spans="1:16" ht="15.75" x14ac:dyDescent="0.25">
      <c r="A18" s="41">
        <v>110</v>
      </c>
      <c r="B18" s="32">
        <v>0.65069444444444102</v>
      </c>
      <c r="C18" s="33" t="s">
        <v>192</v>
      </c>
      <c r="D18" s="33" t="s">
        <v>10</v>
      </c>
      <c r="E18" s="34" t="s">
        <v>11</v>
      </c>
      <c r="F18" s="33" t="s">
        <v>46</v>
      </c>
      <c r="G18" s="24" t="s">
        <v>255</v>
      </c>
      <c r="H18" s="77" t="s">
        <v>23</v>
      </c>
      <c r="I18" s="24" t="s">
        <v>68</v>
      </c>
      <c r="J18" s="24" t="s">
        <v>69</v>
      </c>
      <c r="K18" s="105" t="s">
        <v>70</v>
      </c>
      <c r="L18" s="79"/>
      <c r="M18" s="207">
        <f t="shared" si="0"/>
        <v>0.70185185185185184</v>
      </c>
      <c r="N18" s="215">
        <f t="shared" si="1"/>
        <v>70</v>
      </c>
      <c r="O18" s="21"/>
      <c r="P18">
        <v>2</v>
      </c>
    </row>
    <row r="19" spans="1:16" ht="15.75" x14ac:dyDescent="0.25">
      <c r="A19" s="41">
        <v>103</v>
      </c>
      <c r="B19" s="32">
        <v>0.61666666666666303</v>
      </c>
      <c r="C19" s="33" t="s">
        <v>192</v>
      </c>
      <c r="D19" s="25" t="s">
        <v>10</v>
      </c>
      <c r="E19" s="24" t="s">
        <v>11</v>
      </c>
      <c r="F19" s="25" t="s">
        <v>46</v>
      </c>
      <c r="G19" s="24" t="s">
        <v>255</v>
      </c>
      <c r="H19" s="77" t="s">
        <v>23</v>
      </c>
      <c r="I19" s="24" t="s">
        <v>51</v>
      </c>
      <c r="J19" s="24" t="s">
        <v>52</v>
      </c>
      <c r="K19" s="105" t="s">
        <v>53</v>
      </c>
      <c r="L19" s="79"/>
      <c r="M19" s="207">
        <f t="shared" si="0"/>
        <v>0.69259259259259254</v>
      </c>
      <c r="N19" s="215">
        <f t="shared" si="1"/>
        <v>70</v>
      </c>
      <c r="O19" s="21"/>
      <c r="P19">
        <v>5</v>
      </c>
    </row>
    <row r="20" spans="1:16" ht="15.75" x14ac:dyDescent="0.25">
      <c r="A20" s="41">
        <v>195</v>
      </c>
      <c r="B20" s="39">
        <v>0.49027777777777898</v>
      </c>
      <c r="C20" s="33" t="s">
        <v>194</v>
      </c>
      <c r="D20" s="33" t="s">
        <v>13</v>
      </c>
      <c r="E20" s="34" t="s">
        <v>14</v>
      </c>
      <c r="F20" s="33" t="s">
        <v>27</v>
      </c>
      <c r="G20" s="26" t="s">
        <v>386</v>
      </c>
      <c r="H20" s="77" t="s">
        <v>23</v>
      </c>
      <c r="I20" s="26" t="s">
        <v>28</v>
      </c>
      <c r="J20" s="26" t="s">
        <v>396</v>
      </c>
      <c r="K20" s="102" t="s">
        <v>471</v>
      </c>
      <c r="L20" s="79"/>
      <c r="M20" s="207">
        <f t="shared" si="0"/>
        <v>0.66538461538461535</v>
      </c>
      <c r="N20" s="215">
        <f t="shared" si="1"/>
        <v>67</v>
      </c>
      <c r="O20" s="21"/>
      <c r="P20">
        <v>3</v>
      </c>
    </row>
    <row r="21" spans="1:16" ht="15.75" x14ac:dyDescent="0.25">
      <c r="A21" s="41">
        <v>2</v>
      </c>
      <c r="B21" s="32">
        <v>0.35902777777777778</v>
      </c>
      <c r="C21" s="33" t="s">
        <v>191</v>
      </c>
      <c r="D21" s="33" t="s">
        <v>10</v>
      </c>
      <c r="E21" s="34" t="s">
        <v>11</v>
      </c>
      <c r="F21" s="33" t="s">
        <v>21</v>
      </c>
      <c r="G21" s="26" t="s">
        <v>77</v>
      </c>
      <c r="H21" s="77" t="s">
        <v>23</v>
      </c>
      <c r="I21" s="26" t="s">
        <v>82</v>
      </c>
      <c r="J21" s="26" t="s">
        <v>476</v>
      </c>
      <c r="K21" s="102" t="s">
        <v>83</v>
      </c>
      <c r="L21" s="80" t="s">
        <v>9</v>
      </c>
      <c r="M21" s="207">
        <f t="shared" si="0"/>
        <v>0.66111111111111109</v>
      </c>
      <c r="N21" s="215">
        <f t="shared" si="1"/>
        <v>66</v>
      </c>
      <c r="O21" s="21"/>
      <c r="P21">
        <v>2</v>
      </c>
    </row>
    <row r="22" spans="1:16" ht="15.75" x14ac:dyDescent="0.25">
      <c r="A22" s="41">
        <v>62</v>
      </c>
      <c r="B22" s="32">
        <v>0.35902777777777778</v>
      </c>
      <c r="C22" s="33" t="s">
        <v>203</v>
      </c>
      <c r="D22" s="33" t="s">
        <v>10</v>
      </c>
      <c r="E22" s="34" t="s">
        <v>12</v>
      </c>
      <c r="F22" s="33" t="s">
        <v>21</v>
      </c>
      <c r="G22" s="26" t="s">
        <v>77</v>
      </c>
      <c r="H22" s="77" t="s">
        <v>23</v>
      </c>
      <c r="I22" s="26" t="s">
        <v>84</v>
      </c>
      <c r="J22" s="26" t="s">
        <v>85</v>
      </c>
      <c r="K22" s="102" t="s">
        <v>86</v>
      </c>
      <c r="L22" s="79"/>
      <c r="M22" s="207">
        <f t="shared" si="0"/>
        <v>0.67291666666666672</v>
      </c>
      <c r="N22" s="215">
        <f t="shared" si="1"/>
        <v>53</v>
      </c>
      <c r="O22" s="21"/>
      <c r="P22">
        <v>2</v>
      </c>
    </row>
    <row r="23" spans="1:16" ht="15.75" x14ac:dyDescent="0.25">
      <c r="A23" s="41">
        <v>191</v>
      </c>
      <c r="B23" s="39">
        <v>0.47083333333333299</v>
      </c>
      <c r="C23" s="33" t="s">
        <v>194</v>
      </c>
      <c r="D23" s="33" t="s">
        <v>13</v>
      </c>
      <c r="E23" s="34" t="s">
        <v>14</v>
      </c>
      <c r="F23" s="33" t="s">
        <v>46</v>
      </c>
      <c r="G23" s="26" t="s">
        <v>77</v>
      </c>
      <c r="H23" s="77" t="s">
        <v>23</v>
      </c>
      <c r="I23" s="26" t="s">
        <v>91</v>
      </c>
      <c r="J23" s="26" t="s">
        <v>92</v>
      </c>
      <c r="K23" s="102" t="s">
        <v>81</v>
      </c>
      <c r="L23" s="79"/>
      <c r="M23" s="207">
        <f t="shared" si="0"/>
        <v>0.65384615384615385</v>
      </c>
      <c r="N23" s="215">
        <f t="shared" si="1"/>
        <v>66</v>
      </c>
      <c r="O23" s="21"/>
      <c r="P23">
        <v>5</v>
      </c>
    </row>
    <row r="24" spans="1:16" ht="15.75" x14ac:dyDescent="0.25">
      <c r="A24" s="41">
        <v>524</v>
      </c>
      <c r="B24" s="39">
        <v>0.44166666666666599</v>
      </c>
      <c r="C24" s="33" t="s">
        <v>193</v>
      </c>
      <c r="D24" s="33" t="s">
        <v>13</v>
      </c>
      <c r="E24" s="34" t="s">
        <v>15</v>
      </c>
      <c r="F24" s="33" t="s">
        <v>27</v>
      </c>
      <c r="G24" s="26" t="s">
        <v>77</v>
      </c>
      <c r="H24" s="77" t="s">
        <v>23</v>
      </c>
      <c r="I24" s="26" t="s">
        <v>107</v>
      </c>
      <c r="J24" s="26" t="s">
        <v>108</v>
      </c>
      <c r="K24" s="102" t="s">
        <v>109</v>
      </c>
      <c r="L24" s="21"/>
      <c r="M24" s="207">
        <f t="shared" si="0"/>
        <v>0.67608695652173911</v>
      </c>
      <c r="N24" s="215">
        <f t="shared" si="1"/>
        <v>40.5</v>
      </c>
      <c r="O24" s="21"/>
      <c r="P24">
        <v>3</v>
      </c>
    </row>
    <row r="25" spans="1:16" ht="15.75" x14ac:dyDescent="0.25">
      <c r="A25" s="112">
        <v>31</v>
      </c>
      <c r="B25" s="32">
        <v>0.51458333333333195</v>
      </c>
      <c r="C25" s="33" t="s">
        <v>191</v>
      </c>
      <c r="D25" s="34" t="s">
        <v>10</v>
      </c>
      <c r="E25" s="34" t="s">
        <v>11</v>
      </c>
      <c r="F25" s="33" t="s">
        <v>46</v>
      </c>
      <c r="G25" s="26" t="s">
        <v>77</v>
      </c>
      <c r="H25" s="77" t="s">
        <v>23</v>
      </c>
      <c r="I25" s="26" t="s">
        <v>91</v>
      </c>
      <c r="J25" s="26" t="s">
        <v>92</v>
      </c>
      <c r="K25" s="26" t="s">
        <v>81</v>
      </c>
      <c r="L25" s="79"/>
      <c r="M25" s="207">
        <f t="shared" si="0"/>
        <v>0.71666666666666667</v>
      </c>
      <c r="N25" s="215">
        <f t="shared" si="1"/>
        <v>72</v>
      </c>
      <c r="O25" s="21"/>
      <c r="P25">
        <v>1</v>
      </c>
    </row>
    <row r="26" spans="1:16" ht="15.75" x14ac:dyDescent="0.25">
      <c r="A26" s="112">
        <v>84</v>
      </c>
      <c r="B26" s="32">
        <v>0.48055555555555401</v>
      </c>
      <c r="C26" s="33" t="s">
        <v>192</v>
      </c>
      <c r="D26" s="34" t="s">
        <v>10</v>
      </c>
      <c r="E26" s="34" t="s">
        <v>12</v>
      </c>
      <c r="F26" s="33" t="s">
        <v>27</v>
      </c>
      <c r="G26" s="26" t="s">
        <v>77</v>
      </c>
      <c r="H26" s="77" t="s">
        <v>23</v>
      </c>
      <c r="I26" s="26" t="s">
        <v>107</v>
      </c>
      <c r="J26" s="26" t="s">
        <v>482</v>
      </c>
      <c r="K26" s="26" t="s">
        <v>483</v>
      </c>
      <c r="L26" s="79"/>
      <c r="M26" s="207">
        <f t="shared" si="0"/>
        <v>0.72083333333333333</v>
      </c>
      <c r="N26" s="215">
        <f t="shared" si="1"/>
        <v>58</v>
      </c>
      <c r="O26" s="21"/>
      <c r="P26">
        <v>1</v>
      </c>
    </row>
    <row r="27" spans="1:16" ht="15.75" x14ac:dyDescent="0.25">
      <c r="A27" s="112">
        <v>85</v>
      </c>
      <c r="B27" s="32">
        <v>0.485416666666665</v>
      </c>
      <c r="C27" s="33" t="s">
        <v>192</v>
      </c>
      <c r="D27" s="93" t="s">
        <v>10</v>
      </c>
      <c r="E27" s="93" t="s">
        <v>12</v>
      </c>
      <c r="F27" s="94" t="s">
        <v>27</v>
      </c>
      <c r="G27" s="95" t="s">
        <v>77</v>
      </c>
      <c r="H27" s="77" t="s">
        <v>23</v>
      </c>
      <c r="I27" s="95" t="s">
        <v>98</v>
      </c>
      <c r="J27" s="95" t="s">
        <v>99</v>
      </c>
      <c r="K27" s="95" t="s">
        <v>100</v>
      </c>
      <c r="L27" s="79"/>
      <c r="M27" s="207">
        <f t="shared" si="0"/>
        <v>0.6958333333333333</v>
      </c>
      <c r="N27" s="215">
        <f t="shared" si="1"/>
        <v>56</v>
      </c>
      <c r="O27" s="21"/>
      <c r="P27">
        <v>6</v>
      </c>
    </row>
    <row r="28" spans="1:16" ht="15.75" x14ac:dyDescent="0.25">
      <c r="A28" s="112">
        <v>505</v>
      </c>
      <c r="B28" s="39">
        <v>0.51944444444445104</v>
      </c>
      <c r="C28" s="33" t="s">
        <v>194</v>
      </c>
      <c r="D28" s="33" t="s">
        <v>13</v>
      </c>
      <c r="E28" s="34" t="s">
        <v>17</v>
      </c>
      <c r="F28" s="33" t="s">
        <v>21</v>
      </c>
      <c r="G28" s="26" t="s">
        <v>77</v>
      </c>
      <c r="H28" s="77" t="s">
        <v>23</v>
      </c>
      <c r="I28" s="26" t="s">
        <v>87</v>
      </c>
      <c r="J28" s="26" t="s">
        <v>88</v>
      </c>
      <c r="K28" s="26" t="s">
        <v>89</v>
      </c>
      <c r="L28" s="26" t="s">
        <v>9</v>
      </c>
      <c r="M28" s="207">
        <f t="shared" si="0"/>
        <v>0.62321428571428572</v>
      </c>
      <c r="N28" s="215">
        <f t="shared" si="1"/>
        <v>51</v>
      </c>
      <c r="O28" s="21"/>
      <c r="P28">
        <v>1</v>
      </c>
    </row>
    <row r="29" spans="1:16" ht="15.75" x14ac:dyDescent="0.25">
      <c r="A29" s="112">
        <v>88</v>
      </c>
      <c r="B29" s="32">
        <v>0.53402777777777599</v>
      </c>
      <c r="C29" s="33" t="s">
        <v>192</v>
      </c>
      <c r="D29" s="33" t="s">
        <v>10</v>
      </c>
      <c r="E29" s="34" t="s">
        <v>11</v>
      </c>
      <c r="F29" s="33" t="s">
        <v>21</v>
      </c>
      <c r="G29" s="26" t="s">
        <v>77</v>
      </c>
      <c r="H29" s="77" t="s">
        <v>23</v>
      </c>
      <c r="I29" s="26" t="s">
        <v>259</v>
      </c>
      <c r="J29" s="26" t="s">
        <v>494</v>
      </c>
      <c r="K29" s="26" t="s">
        <v>495</v>
      </c>
      <c r="L29" s="79"/>
      <c r="M29" s="207">
        <f t="shared" si="0"/>
        <v>0.66481481481481486</v>
      </c>
      <c r="N29" s="215">
        <f t="shared" si="1"/>
        <v>67</v>
      </c>
      <c r="O29" s="21"/>
      <c r="P29">
        <v>3</v>
      </c>
    </row>
    <row r="30" spans="1:16" ht="15.75" x14ac:dyDescent="0.25">
      <c r="A30" s="112">
        <v>37</v>
      </c>
      <c r="B30" s="32">
        <v>0.55347222222222003</v>
      </c>
      <c r="C30" s="33" t="s">
        <v>191</v>
      </c>
      <c r="D30" s="33" t="s">
        <v>10</v>
      </c>
      <c r="E30" s="34" t="s">
        <v>12</v>
      </c>
      <c r="F30" s="33" t="s">
        <v>21</v>
      </c>
      <c r="G30" s="26" t="s">
        <v>77</v>
      </c>
      <c r="H30" s="77" t="s">
        <v>23</v>
      </c>
      <c r="I30" s="26" t="s">
        <v>87</v>
      </c>
      <c r="J30" s="26" t="s">
        <v>88</v>
      </c>
      <c r="K30" s="26" t="s">
        <v>89</v>
      </c>
      <c r="L30" s="79"/>
      <c r="M30" s="207">
        <f t="shared" si="0"/>
        <v>0.6958333333333333</v>
      </c>
      <c r="N30" s="215">
        <f t="shared" si="1"/>
        <v>56</v>
      </c>
      <c r="O30" s="21"/>
      <c r="P30">
        <v>1</v>
      </c>
    </row>
    <row r="31" spans="1:16" ht="15.75" x14ac:dyDescent="0.25">
      <c r="A31" s="41">
        <v>511</v>
      </c>
      <c r="B31" s="39">
        <v>0.54861111111112304</v>
      </c>
      <c r="C31" s="33" t="s">
        <v>194</v>
      </c>
      <c r="D31" s="33" t="s">
        <v>13</v>
      </c>
      <c r="E31" s="34" t="s">
        <v>17</v>
      </c>
      <c r="F31" s="33" t="s">
        <v>27</v>
      </c>
      <c r="G31" s="26" t="s">
        <v>77</v>
      </c>
      <c r="H31" s="77" t="s">
        <v>23</v>
      </c>
      <c r="I31" s="26" t="s">
        <v>111</v>
      </c>
      <c r="J31" s="26" t="s">
        <v>112</v>
      </c>
      <c r="K31" s="26" t="s">
        <v>481</v>
      </c>
      <c r="L31" s="79"/>
      <c r="M31" s="207">
        <f t="shared" si="0"/>
        <v>0.6517857142857143</v>
      </c>
      <c r="N31" s="215">
        <f t="shared" si="1"/>
        <v>53</v>
      </c>
      <c r="O31" s="21"/>
      <c r="P31">
        <v>1</v>
      </c>
    </row>
    <row r="32" spans="1:16" ht="15.75" x14ac:dyDescent="0.25">
      <c r="A32" s="41">
        <v>158</v>
      </c>
      <c r="B32" s="39">
        <v>0.58263888888890702</v>
      </c>
      <c r="C32" s="33" t="s">
        <v>193</v>
      </c>
      <c r="D32" s="33" t="s">
        <v>13</v>
      </c>
      <c r="E32" s="34" t="s">
        <v>16</v>
      </c>
      <c r="F32" s="33" t="s">
        <v>27</v>
      </c>
      <c r="G32" s="26" t="s">
        <v>77</v>
      </c>
      <c r="H32" s="77" t="s">
        <v>23</v>
      </c>
      <c r="I32" s="26" t="s">
        <v>479</v>
      </c>
      <c r="J32" s="26" t="s">
        <v>115</v>
      </c>
      <c r="K32" s="26" t="s">
        <v>480</v>
      </c>
      <c r="L32" s="21"/>
      <c r="M32" s="207">
        <f t="shared" si="0"/>
        <v>0.67692307692307696</v>
      </c>
      <c r="N32" s="215">
        <f t="shared" si="1"/>
        <v>54</v>
      </c>
      <c r="O32" s="21"/>
      <c r="P32">
        <v>3</v>
      </c>
    </row>
    <row r="33" spans="1:16" ht="15.75" x14ac:dyDescent="0.25">
      <c r="A33" s="41">
        <v>151</v>
      </c>
      <c r="B33" s="39">
        <v>0.53888888888889896</v>
      </c>
      <c r="C33" s="33" t="s">
        <v>193</v>
      </c>
      <c r="D33" s="33" t="s">
        <v>13</v>
      </c>
      <c r="E33" s="34" t="s">
        <v>16</v>
      </c>
      <c r="F33" s="33" t="s">
        <v>27</v>
      </c>
      <c r="G33" s="26" t="s">
        <v>77</v>
      </c>
      <c r="H33" s="77" t="s">
        <v>23</v>
      </c>
      <c r="I33" s="26" t="s">
        <v>107</v>
      </c>
      <c r="J33" s="26" t="s">
        <v>482</v>
      </c>
      <c r="K33" s="26" t="s">
        <v>483</v>
      </c>
      <c r="L33" s="21"/>
      <c r="M33" s="207">
        <f t="shared" si="0"/>
        <v>0.66923076923076918</v>
      </c>
      <c r="N33" s="215">
        <f t="shared" si="1"/>
        <v>54</v>
      </c>
      <c r="O33" s="21"/>
      <c r="P33">
        <v>6</v>
      </c>
    </row>
    <row r="34" spans="1:16" ht="15.75" x14ac:dyDescent="0.25">
      <c r="A34" s="41">
        <v>97</v>
      </c>
      <c r="B34" s="32">
        <v>0.57777777777777495</v>
      </c>
      <c r="C34" s="33" t="s">
        <v>192</v>
      </c>
      <c r="D34" s="33" t="s">
        <v>10</v>
      </c>
      <c r="E34" s="34" t="s">
        <v>11</v>
      </c>
      <c r="F34" s="33" t="s">
        <v>27</v>
      </c>
      <c r="G34" s="26" t="s">
        <v>77</v>
      </c>
      <c r="H34" s="77" t="s">
        <v>23</v>
      </c>
      <c r="I34" s="26" t="s">
        <v>28</v>
      </c>
      <c r="J34" s="26" t="s">
        <v>93</v>
      </c>
      <c r="K34" s="26" t="s">
        <v>94</v>
      </c>
      <c r="L34" s="79"/>
      <c r="M34" s="207">
        <f t="shared" si="0"/>
        <v>0.69814814814814818</v>
      </c>
      <c r="N34" s="215">
        <f t="shared" si="1"/>
        <v>70</v>
      </c>
      <c r="O34" s="21"/>
      <c r="P34">
        <v>3</v>
      </c>
    </row>
    <row r="35" spans="1:16" ht="15.75" x14ac:dyDescent="0.25">
      <c r="A35" s="41">
        <v>114</v>
      </c>
      <c r="B35" s="32">
        <v>0.67013888888888495</v>
      </c>
      <c r="C35" s="33" t="s">
        <v>192</v>
      </c>
      <c r="D35" s="33" t="s">
        <v>10</v>
      </c>
      <c r="E35" s="34" t="s">
        <v>11</v>
      </c>
      <c r="F35" s="33" t="s">
        <v>27</v>
      </c>
      <c r="G35" s="26" t="s">
        <v>77</v>
      </c>
      <c r="H35" s="77" t="s">
        <v>23</v>
      </c>
      <c r="I35" s="26" t="s">
        <v>102</v>
      </c>
      <c r="J35" s="26" t="s">
        <v>88</v>
      </c>
      <c r="K35" s="26" t="s">
        <v>103</v>
      </c>
      <c r="L35" s="26"/>
      <c r="M35" s="207">
        <f t="shared" si="0"/>
        <v>0.687037037037037</v>
      </c>
      <c r="N35" s="215">
        <f t="shared" si="1"/>
        <v>69</v>
      </c>
      <c r="O35" s="21"/>
      <c r="P35">
        <v>6</v>
      </c>
    </row>
    <row r="36" spans="1:16" ht="15.75" x14ac:dyDescent="0.25">
      <c r="A36" s="144">
        <v>2</v>
      </c>
      <c r="B36" s="21"/>
      <c r="C36" s="21"/>
      <c r="D36" s="21"/>
      <c r="E36" s="146" t="s">
        <v>11</v>
      </c>
      <c r="F36" s="33" t="s">
        <v>541</v>
      </c>
      <c r="G36" s="147" t="s">
        <v>77</v>
      </c>
      <c r="H36" s="147" t="s">
        <v>78</v>
      </c>
      <c r="I36" s="147" t="s">
        <v>82</v>
      </c>
      <c r="J36" s="147" t="s">
        <v>476</v>
      </c>
      <c r="K36" s="147" t="s">
        <v>83</v>
      </c>
      <c r="L36" s="21"/>
      <c r="M36" s="21"/>
      <c r="N36" s="21"/>
      <c r="O36" s="21"/>
      <c r="P36">
        <v>1</v>
      </c>
    </row>
    <row r="37" spans="1:16" ht="15.75" x14ac:dyDescent="0.25">
      <c r="A37" s="163">
        <v>37</v>
      </c>
      <c r="B37" s="224"/>
      <c r="C37" s="224"/>
      <c r="D37" s="224"/>
      <c r="E37" s="165" t="s">
        <v>12</v>
      </c>
      <c r="F37" s="91" t="s">
        <v>541</v>
      </c>
      <c r="G37" s="166" t="s">
        <v>77</v>
      </c>
      <c r="H37" s="147" t="s">
        <v>78</v>
      </c>
      <c r="I37" s="166" t="s">
        <v>87</v>
      </c>
      <c r="J37" s="166" t="s">
        <v>88</v>
      </c>
      <c r="K37" s="167" t="s">
        <v>89</v>
      </c>
      <c r="L37" s="21"/>
      <c r="M37" s="21"/>
      <c r="N37" s="21"/>
      <c r="O37" s="21"/>
      <c r="P37">
        <v>1</v>
      </c>
    </row>
    <row r="38" spans="1:16" ht="15.75" x14ac:dyDescent="0.25">
      <c r="A38" s="144">
        <v>62</v>
      </c>
      <c r="B38" s="21"/>
      <c r="C38" s="21"/>
      <c r="D38" s="21"/>
      <c r="E38" s="146" t="s">
        <v>12</v>
      </c>
      <c r="F38" s="33" t="s">
        <v>541</v>
      </c>
      <c r="G38" s="147" t="s">
        <v>77</v>
      </c>
      <c r="H38" s="147" t="s">
        <v>78</v>
      </c>
      <c r="I38" s="147" t="s">
        <v>84</v>
      </c>
      <c r="J38" s="147" t="s">
        <v>85</v>
      </c>
      <c r="K38" s="168" t="s">
        <v>86</v>
      </c>
      <c r="L38" s="21"/>
      <c r="M38" s="21"/>
      <c r="N38" s="21"/>
      <c r="O38" s="21"/>
      <c r="P38">
        <v>1</v>
      </c>
    </row>
    <row r="39" spans="1:16" ht="15.75" x14ac:dyDescent="0.25">
      <c r="A39" s="144">
        <v>88</v>
      </c>
      <c r="B39" s="21"/>
      <c r="C39" s="21"/>
      <c r="D39" s="21"/>
      <c r="E39" s="146" t="s">
        <v>11</v>
      </c>
      <c r="F39" s="33" t="s">
        <v>541</v>
      </c>
      <c r="G39" s="147" t="s">
        <v>77</v>
      </c>
      <c r="H39" s="147" t="s">
        <v>78</v>
      </c>
      <c r="I39" s="147" t="s">
        <v>259</v>
      </c>
      <c r="J39" s="147" t="s">
        <v>494</v>
      </c>
      <c r="K39" s="168" t="s">
        <v>495</v>
      </c>
      <c r="L39" s="21"/>
      <c r="M39" s="21"/>
      <c r="N39" s="21"/>
      <c r="O39" s="21"/>
      <c r="P39">
        <v>1</v>
      </c>
    </row>
    <row r="40" spans="1:16" ht="15.75" x14ac:dyDescent="0.25">
      <c r="A40" s="144">
        <v>57</v>
      </c>
      <c r="B40" s="21"/>
      <c r="C40" s="21"/>
      <c r="D40" s="21"/>
      <c r="E40" s="146" t="s">
        <v>12</v>
      </c>
      <c r="F40" s="33" t="s">
        <v>542</v>
      </c>
      <c r="G40" s="147" t="s">
        <v>77</v>
      </c>
      <c r="H40" s="147" t="s">
        <v>90</v>
      </c>
      <c r="I40" s="147" t="s">
        <v>479</v>
      </c>
      <c r="J40" s="147" t="s">
        <v>115</v>
      </c>
      <c r="K40" s="147" t="s">
        <v>480</v>
      </c>
      <c r="L40" s="21">
        <f>LOOKUP(A40,TEAMS!A:A,TEAMS!O:O)</f>
        <v>6</v>
      </c>
      <c r="M40" s="21"/>
      <c r="N40" s="21"/>
      <c r="O40" s="21"/>
      <c r="P40">
        <v>2</v>
      </c>
    </row>
    <row r="41" spans="1:16" ht="15.75" x14ac:dyDescent="0.25">
      <c r="A41" s="144">
        <v>85</v>
      </c>
      <c r="B41" s="21"/>
      <c r="C41" s="21"/>
      <c r="D41" s="21"/>
      <c r="E41" s="156" t="s">
        <v>12</v>
      </c>
      <c r="F41" s="33" t="s">
        <v>542</v>
      </c>
      <c r="G41" s="158" t="s">
        <v>77</v>
      </c>
      <c r="H41" s="158" t="s">
        <v>90</v>
      </c>
      <c r="I41" s="158" t="s">
        <v>98</v>
      </c>
      <c r="J41" s="158" t="s">
        <v>99</v>
      </c>
      <c r="K41" s="158" t="s">
        <v>100</v>
      </c>
      <c r="L41" s="21">
        <f>LOOKUP(A41,TEAMS!A:A,TEAMS!O:O)</f>
        <v>6</v>
      </c>
      <c r="M41" s="21"/>
      <c r="N41" s="21"/>
      <c r="O41" s="21"/>
      <c r="P41">
        <v>2</v>
      </c>
    </row>
    <row r="42" spans="1:16" ht="15.75" x14ac:dyDescent="0.25">
      <c r="A42" s="144">
        <v>97</v>
      </c>
      <c r="B42" s="21"/>
      <c r="C42" s="21"/>
      <c r="D42" s="21"/>
      <c r="E42" s="146" t="s">
        <v>11</v>
      </c>
      <c r="F42" s="33" t="s">
        <v>542</v>
      </c>
      <c r="G42" s="147" t="s">
        <v>77</v>
      </c>
      <c r="H42" s="147" t="s">
        <v>90</v>
      </c>
      <c r="I42" s="147" t="s">
        <v>28</v>
      </c>
      <c r="J42" s="147" t="s">
        <v>93</v>
      </c>
      <c r="K42" s="147" t="s">
        <v>94</v>
      </c>
      <c r="L42" s="21">
        <f>LOOKUP(A42,TEAMS!A:A,TEAMS!O:O)</f>
        <v>3</v>
      </c>
      <c r="M42" s="21"/>
      <c r="N42" s="21"/>
      <c r="O42" s="21"/>
      <c r="P42">
        <v>2</v>
      </c>
    </row>
    <row r="43" spans="1:16" ht="15.75" x14ac:dyDescent="0.25">
      <c r="A43" s="144">
        <v>31</v>
      </c>
      <c r="B43" s="21"/>
      <c r="C43" s="21"/>
      <c r="D43" s="21"/>
      <c r="E43" s="146" t="s">
        <v>11</v>
      </c>
      <c r="F43" s="33" t="s">
        <v>542</v>
      </c>
      <c r="G43" s="147" t="s">
        <v>77</v>
      </c>
      <c r="H43" s="147" t="s">
        <v>90</v>
      </c>
      <c r="I43" s="147" t="s">
        <v>91</v>
      </c>
      <c r="J43" s="147" t="s">
        <v>92</v>
      </c>
      <c r="K43" s="147" t="s">
        <v>81</v>
      </c>
      <c r="L43" s="21">
        <f>LOOKUP(A43,TEAMS!A:A,TEAMS!O:O)</f>
        <v>1</v>
      </c>
      <c r="M43" s="21"/>
      <c r="N43" s="21"/>
      <c r="O43" s="21"/>
      <c r="P43">
        <v>2</v>
      </c>
    </row>
    <row r="44" spans="1:16" ht="15.75" x14ac:dyDescent="0.25">
      <c r="A44" s="144">
        <v>16</v>
      </c>
      <c r="B44" s="21"/>
      <c r="C44" s="21"/>
      <c r="D44" s="21"/>
      <c r="E44" s="146" t="s">
        <v>11</v>
      </c>
      <c r="F44" s="33" t="s">
        <v>542</v>
      </c>
      <c r="G44" s="147" t="s">
        <v>77</v>
      </c>
      <c r="H44" s="147" t="s">
        <v>101</v>
      </c>
      <c r="I44" s="147" t="s">
        <v>104</v>
      </c>
      <c r="J44" s="147" t="s">
        <v>105</v>
      </c>
      <c r="K44" s="147" t="s">
        <v>106</v>
      </c>
      <c r="L44" s="21">
        <f>LOOKUP(A44,TEAMS!A:A,TEAMS!O:O)</f>
        <v>8</v>
      </c>
      <c r="M44" s="21"/>
      <c r="N44" s="21"/>
      <c r="O44" s="21"/>
      <c r="P44">
        <v>4</v>
      </c>
    </row>
    <row r="45" spans="1:16" ht="15.75" x14ac:dyDescent="0.25">
      <c r="A45" s="144">
        <v>40</v>
      </c>
      <c r="B45" s="21"/>
      <c r="C45" s="21"/>
      <c r="D45" s="21"/>
      <c r="E45" s="146" t="s">
        <v>12</v>
      </c>
      <c r="F45" s="33" t="s">
        <v>542</v>
      </c>
      <c r="G45" s="147" t="s">
        <v>77</v>
      </c>
      <c r="H45" s="147" t="s">
        <v>101</v>
      </c>
      <c r="I45" s="147" t="s">
        <v>107</v>
      </c>
      <c r="J45" s="147" t="s">
        <v>108</v>
      </c>
      <c r="K45" s="147" t="s">
        <v>109</v>
      </c>
      <c r="L45" s="21">
        <f>LOOKUP(A45,TEAMS!A:A,TEAMS!O:O)</f>
        <v>11</v>
      </c>
      <c r="M45" s="21"/>
      <c r="N45" s="21"/>
      <c r="O45" s="21"/>
      <c r="P45">
        <v>4</v>
      </c>
    </row>
    <row r="46" spans="1:16" ht="15.75" x14ac:dyDescent="0.25">
      <c r="A46" s="144">
        <v>84</v>
      </c>
      <c r="B46" s="21"/>
      <c r="C46" s="21"/>
      <c r="D46" s="21"/>
      <c r="E46" s="146" t="s">
        <v>12</v>
      </c>
      <c r="F46" s="33" t="s">
        <v>542</v>
      </c>
      <c r="G46" s="147" t="s">
        <v>77</v>
      </c>
      <c r="H46" s="147" t="s">
        <v>101</v>
      </c>
      <c r="I46" s="147" t="s">
        <v>107</v>
      </c>
      <c r="J46" s="147" t="s">
        <v>482</v>
      </c>
      <c r="K46" s="147" t="s">
        <v>483</v>
      </c>
      <c r="L46" s="21">
        <f>LOOKUP(A46,TEAMS!A:A,TEAMS!O:O)</f>
        <v>1</v>
      </c>
      <c r="M46" s="21"/>
      <c r="N46" s="21"/>
      <c r="O46" s="21"/>
      <c r="P46">
        <v>4</v>
      </c>
    </row>
    <row r="47" spans="1:16" ht="15.75" x14ac:dyDescent="0.25">
      <c r="A47" s="144">
        <v>114</v>
      </c>
      <c r="B47" s="21"/>
      <c r="C47" s="21"/>
      <c r="D47" s="21"/>
      <c r="E47" s="146" t="s">
        <v>11</v>
      </c>
      <c r="F47" s="33" t="s">
        <v>542</v>
      </c>
      <c r="G47" s="147" t="s">
        <v>77</v>
      </c>
      <c r="H47" s="147" t="s">
        <v>101</v>
      </c>
      <c r="I47" s="147" t="s">
        <v>102</v>
      </c>
      <c r="J47" s="147" t="s">
        <v>88</v>
      </c>
      <c r="K47" s="147" t="s">
        <v>103</v>
      </c>
      <c r="L47" s="21">
        <f>LOOKUP(A47,TEAMS!A:A,TEAMS!O:O)</f>
        <v>6</v>
      </c>
      <c r="M47" s="21"/>
      <c r="N47" s="21"/>
      <c r="O47" s="21"/>
      <c r="P47">
        <v>4</v>
      </c>
    </row>
    <row r="48" spans="1:16" ht="15.75" x14ac:dyDescent="0.25">
      <c r="A48" s="144">
        <v>540</v>
      </c>
      <c r="B48" s="21"/>
      <c r="C48" s="21"/>
      <c r="D48" s="21"/>
      <c r="E48" s="146" t="s">
        <v>15</v>
      </c>
      <c r="F48" s="33" t="s">
        <v>543</v>
      </c>
      <c r="G48" s="147" t="s">
        <v>77</v>
      </c>
      <c r="H48" s="147" t="s">
        <v>90</v>
      </c>
      <c r="I48" s="147" t="s">
        <v>107</v>
      </c>
      <c r="J48" s="147" t="s">
        <v>108</v>
      </c>
      <c r="K48" s="147" t="s">
        <v>109</v>
      </c>
      <c r="L48" s="21">
        <f>LOOKUP(A48,TEAMS!A:A,TEAMS!O:O)</f>
        <v>2</v>
      </c>
      <c r="M48" s="21"/>
      <c r="N48" s="21"/>
      <c r="O48" s="21"/>
      <c r="P48">
        <v>1</v>
      </c>
    </row>
    <row r="49" spans="1:18" ht="15.75" x14ac:dyDescent="0.25">
      <c r="A49" s="144">
        <v>158</v>
      </c>
      <c r="B49" s="21"/>
      <c r="C49" s="21"/>
      <c r="D49" s="21"/>
      <c r="E49" s="146" t="s">
        <v>16</v>
      </c>
      <c r="F49" s="33" t="s">
        <v>543</v>
      </c>
      <c r="G49" s="147" t="s">
        <v>77</v>
      </c>
      <c r="H49" s="147" t="s">
        <v>90</v>
      </c>
      <c r="I49" s="147" t="s">
        <v>479</v>
      </c>
      <c r="J49" s="147" t="s">
        <v>115</v>
      </c>
      <c r="K49" s="147" t="s">
        <v>480</v>
      </c>
      <c r="L49" s="21">
        <f>LOOKUP(A49,TEAMS!A:A,TEAMS!O:O)</f>
        <v>1</v>
      </c>
      <c r="M49" s="21"/>
      <c r="N49" s="21"/>
      <c r="O49" s="21"/>
      <c r="P49">
        <v>1</v>
      </c>
    </row>
    <row r="50" spans="1:18" ht="15.75" x14ac:dyDescent="0.25">
      <c r="A50" s="144">
        <v>511</v>
      </c>
      <c r="B50" s="21"/>
      <c r="C50" s="21"/>
      <c r="D50" s="21"/>
      <c r="E50" s="146" t="s">
        <v>17</v>
      </c>
      <c r="F50" s="33" t="s">
        <v>543</v>
      </c>
      <c r="G50" s="147" t="s">
        <v>77</v>
      </c>
      <c r="H50" s="147" t="s">
        <v>90</v>
      </c>
      <c r="I50" s="147" t="s">
        <v>111</v>
      </c>
      <c r="J50" s="147" t="s">
        <v>112</v>
      </c>
      <c r="K50" s="147" t="s">
        <v>481</v>
      </c>
      <c r="L50" s="21">
        <f>LOOKUP(A50,TEAMS!A:A,TEAMS!O:O)</f>
        <v>1</v>
      </c>
      <c r="M50" s="21"/>
      <c r="N50" s="21"/>
      <c r="O50" s="21"/>
      <c r="P50">
        <v>1</v>
      </c>
    </row>
    <row r="51" spans="1:18" ht="15.75" x14ac:dyDescent="0.25">
      <c r="A51" s="144">
        <v>191</v>
      </c>
      <c r="B51" s="21"/>
      <c r="C51" s="21"/>
      <c r="D51" s="21"/>
      <c r="E51" s="146" t="s">
        <v>14</v>
      </c>
      <c r="F51" s="33" t="s">
        <v>543</v>
      </c>
      <c r="G51" s="147" t="s">
        <v>77</v>
      </c>
      <c r="H51" s="147" t="s">
        <v>90</v>
      </c>
      <c r="I51" s="147" t="s">
        <v>91</v>
      </c>
      <c r="J51" s="147" t="s">
        <v>92</v>
      </c>
      <c r="K51" s="147" t="s">
        <v>81</v>
      </c>
      <c r="L51" s="21">
        <f>LOOKUP(A51,TEAMS!A:A,TEAMS!O:O)</f>
        <v>4</v>
      </c>
      <c r="M51" s="21"/>
      <c r="N51" s="21"/>
      <c r="O51" s="21"/>
      <c r="P51">
        <v>1</v>
      </c>
    </row>
    <row r="52" spans="1:18" ht="15.75" x14ac:dyDescent="0.25">
      <c r="A52" s="144">
        <v>141</v>
      </c>
      <c r="B52" s="21"/>
      <c r="C52" s="21"/>
      <c r="D52" s="21"/>
      <c r="E52" s="146" t="s">
        <v>15</v>
      </c>
      <c r="F52" s="33" t="s">
        <v>543</v>
      </c>
      <c r="G52" s="147" t="s">
        <v>77</v>
      </c>
      <c r="H52" s="147" t="s">
        <v>101</v>
      </c>
      <c r="I52" s="147" t="s">
        <v>98</v>
      </c>
      <c r="J52" s="147" t="s">
        <v>99</v>
      </c>
      <c r="K52" s="147" t="s">
        <v>100</v>
      </c>
      <c r="L52" s="21">
        <f>LOOKUP(A52,TEAMS!A:A,TEAMS!O:O)</f>
        <v>5</v>
      </c>
      <c r="M52" s="21"/>
      <c r="N52" s="21"/>
      <c r="O52" s="21"/>
      <c r="P52">
        <v>5</v>
      </c>
      <c r="Q52">
        <f>LOOKUP(A52,'CORE SCORES'!A:A,'CORE SCORES'!O:O)</f>
        <v>40.5</v>
      </c>
    </row>
    <row r="53" spans="1:18" ht="15.75" x14ac:dyDescent="0.25">
      <c r="A53" s="144">
        <v>151</v>
      </c>
      <c r="B53" s="21"/>
      <c r="C53" s="21"/>
      <c r="D53" s="21"/>
      <c r="E53" s="146" t="s">
        <v>16</v>
      </c>
      <c r="F53" s="33" t="s">
        <v>543</v>
      </c>
      <c r="G53" s="147" t="s">
        <v>77</v>
      </c>
      <c r="H53" s="147" t="s">
        <v>101</v>
      </c>
      <c r="I53" s="147" t="s">
        <v>107</v>
      </c>
      <c r="J53" s="147" t="s">
        <v>482</v>
      </c>
      <c r="K53" s="147" t="s">
        <v>483</v>
      </c>
      <c r="L53" s="21">
        <f>LOOKUP(A53,TEAMS!A:A,TEAMS!O:O)</f>
        <v>3</v>
      </c>
      <c r="M53" s="21"/>
      <c r="N53" s="21"/>
      <c r="O53" s="21"/>
      <c r="P53">
        <v>5</v>
      </c>
      <c r="Q53">
        <f>LOOKUP(A53,'CORE SCORES'!A:A,'CORE SCORES'!O:O)</f>
        <v>54</v>
      </c>
    </row>
    <row r="54" spans="1:18" ht="15.75" x14ac:dyDescent="0.25">
      <c r="A54" s="144">
        <v>189</v>
      </c>
      <c r="B54" s="21"/>
      <c r="C54" s="21"/>
      <c r="D54" s="21"/>
      <c r="E54" s="146" t="s">
        <v>14</v>
      </c>
      <c r="F54" s="33" t="s">
        <v>543</v>
      </c>
      <c r="G54" s="147" t="s">
        <v>77</v>
      </c>
      <c r="H54" s="147" t="s">
        <v>101</v>
      </c>
      <c r="I54" s="147" t="s">
        <v>28</v>
      </c>
      <c r="J54" s="147" t="s">
        <v>93</v>
      </c>
      <c r="K54" s="147" t="s">
        <v>94</v>
      </c>
      <c r="L54" s="21">
        <f>LOOKUP(A54,TEAMS!A:A,TEAMS!O:O)</f>
        <v>12</v>
      </c>
      <c r="M54" s="21"/>
      <c r="N54" s="21"/>
      <c r="O54" s="21"/>
      <c r="P54">
        <v>5</v>
      </c>
      <c r="Q54">
        <f>LOOKUP(A54,'CORE SCORES'!A:A,'CORE SCORES'!O:O)</f>
        <v>65</v>
      </c>
    </row>
    <row r="55" spans="1:18" ht="15.75" x14ac:dyDescent="0.25">
      <c r="A55" s="144">
        <v>508</v>
      </c>
      <c r="B55" s="21"/>
      <c r="C55" s="21"/>
      <c r="D55" s="21"/>
      <c r="E55" s="146" t="s">
        <v>17</v>
      </c>
      <c r="F55" s="33" t="s">
        <v>543</v>
      </c>
      <c r="G55" s="147" t="s">
        <v>77</v>
      </c>
      <c r="H55" s="147" t="s">
        <v>101</v>
      </c>
      <c r="I55" s="147" t="s">
        <v>114</v>
      </c>
      <c r="J55" s="147" t="s">
        <v>115</v>
      </c>
      <c r="K55" s="147" t="s">
        <v>116</v>
      </c>
      <c r="L55" s="21">
        <f>LOOKUP(A55,TEAMS!A:A,TEAMS!O:O)</f>
        <v>6</v>
      </c>
      <c r="M55" s="21"/>
      <c r="N55" s="21"/>
      <c r="O55" s="21"/>
      <c r="P55">
        <v>5</v>
      </c>
      <c r="Q55">
        <f>LOOKUP(A55,'CORE SCORES'!A:A,'CORE SCORES'!O:O)</f>
        <v>50</v>
      </c>
      <c r="R55">
        <f>SUM(Q52:Q55)</f>
        <v>209.5</v>
      </c>
    </row>
    <row r="56" spans="1:18" ht="15.75" x14ac:dyDescent="0.25">
      <c r="A56" s="41">
        <v>5</v>
      </c>
      <c r="B56" s="32">
        <v>0.37361111111111101</v>
      </c>
      <c r="C56" s="33" t="s">
        <v>191</v>
      </c>
      <c r="D56" s="33" t="s">
        <v>10</v>
      </c>
      <c r="E56" s="34" t="s">
        <v>11</v>
      </c>
      <c r="F56" s="33" t="s">
        <v>21</v>
      </c>
      <c r="G56" s="26" t="s">
        <v>399</v>
      </c>
      <c r="H56" s="77" t="s">
        <v>23</v>
      </c>
      <c r="I56" s="26" t="s">
        <v>421</v>
      </c>
      <c r="J56" s="26" t="s">
        <v>422</v>
      </c>
      <c r="K56" s="26" t="s">
        <v>423</v>
      </c>
      <c r="L56" s="26" t="s">
        <v>9</v>
      </c>
      <c r="M56" s="207">
        <f t="shared" ref="M56:M68" si="2">VLOOKUP(A56,maincorescores,14)</f>
        <v>0.64629629629629626</v>
      </c>
      <c r="N56" s="215">
        <f t="shared" ref="N56:N68" si="3">VLOOKUP(A56,maincorescores,15)</f>
        <v>65</v>
      </c>
      <c r="O56" s="21"/>
      <c r="P56">
        <v>3</v>
      </c>
    </row>
    <row r="57" spans="1:18" ht="15.75" x14ac:dyDescent="0.25">
      <c r="A57" s="41">
        <v>63</v>
      </c>
      <c r="B57" s="32">
        <v>0.36388888888888898</v>
      </c>
      <c r="C57" s="33" t="s">
        <v>203</v>
      </c>
      <c r="D57" s="33" t="s">
        <v>10</v>
      </c>
      <c r="E57" s="34" t="s">
        <v>12</v>
      </c>
      <c r="F57" s="33" t="s">
        <v>21</v>
      </c>
      <c r="G57" s="26" t="s">
        <v>399</v>
      </c>
      <c r="H57" s="77" t="s">
        <v>23</v>
      </c>
      <c r="I57" s="26" t="s">
        <v>427</v>
      </c>
      <c r="J57" s="26" t="s">
        <v>428</v>
      </c>
      <c r="K57" s="26" t="s">
        <v>429</v>
      </c>
      <c r="L57" s="79"/>
      <c r="M57" s="207">
        <f t="shared" si="2"/>
        <v>0.65833333333333333</v>
      </c>
      <c r="N57" s="215">
        <f t="shared" si="3"/>
        <v>53</v>
      </c>
      <c r="O57" s="21"/>
      <c r="P57">
        <v>3</v>
      </c>
    </row>
    <row r="58" spans="1:18" ht="15.75" x14ac:dyDescent="0.25">
      <c r="A58" s="41">
        <v>171</v>
      </c>
      <c r="B58" s="39">
        <v>0.35902777777777778</v>
      </c>
      <c r="C58" s="33" t="s">
        <v>194</v>
      </c>
      <c r="D58" s="33" t="s">
        <v>13</v>
      </c>
      <c r="E58" s="34" t="s">
        <v>14</v>
      </c>
      <c r="F58" s="33" t="s">
        <v>21</v>
      </c>
      <c r="G58" s="26" t="s">
        <v>399</v>
      </c>
      <c r="H58" s="77" t="s">
        <v>23</v>
      </c>
      <c r="I58" s="26" t="s">
        <v>430</v>
      </c>
      <c r="J58" s="26" t="s">
        <v>431</v>
      </c>
      <c r="K58" s="26" t="s">
        <v>432</v>
      </c>
      <c r="L58" s="79"/>
      <c r="M58" s="207">
        <f t="shared" si="2"/>
        <v>0.56538461538461537</v>
      </c>
      <c r="N58" s="215">
        <f t="shared" si="3"/>
        <v>59</v>
      </c>
      <c r="O58" s="21"/>
      <c r="P58">
        <v>2</v>
      </c>
    </row>
    <row r="59" spans="1:18" ht="15.75" x14ac:dyDescent="0.25">
      <c r="A59" s="41">
        <v>25</v>
      </c>
      <c r="B59" s="32">
        <v>0.485416666666665</v>
      </c>
      <c r="C59" s="33" t="s">
        <v>191</v>
      </c>
      <c r="D59" s="33" t="s">
        <v>10</v>
      </c>
      <c r="E59" s="34" t="s">
        <v>11</v>
      </c>
      <c r="F59" s="33" t="s">
        <v>27</v>
      </c>
      <c r="G59" s="26" t="s">
        <v>399</v>
      </c>
      <c r="H59" s="77" t="s">
        <v>23</v>
      </c>
      <c r="I59" s="26" t="s">
        <v>134</v>
      </c>
      <c r="J59" s="26" t="s">
        <v>406</v>
      </c>
      <c r="K59" s="26" t="s">
        <v>407</v>
      </c>
      <c r="L59" s="26"/>
      <c r="M59" s="207">
        <f t="shared" si="2"/>
        <v>0.687037037037037</v>
      </c>
      <c r="N59" s="215">
        <f t="shared" si="3"/>
        <v>69</v>
      </c>
      <c r="O59" s="21"/>
      <c r="P59">
        <v>5</v>
      </c>
    </row>
    <row r="60" spans="1:18" ht="15.75" x14ac:dyDescent="0.25">
      <c r="A60" s="41">
        <v>142</v>
      </c>
      <c r="B60" s="39">
        <v>0.49513888888889102</v>
      </c>
      <c r="C60" s="43" t="s">
        <v>193</v>
      </c>
      <c r="D60" s="33" t="s">
        <v>13</v>
      </c>
      <c r="E60" s="34" t="s">
        <v>16</v>
      </c>
      <c r="F60" s="33" t="s">
        <v>21</v>
      </c>
      <c r="G60" s="26" t="s">
        <v>399</v>
      </c>
      <c r="H60" s="77" t="s">
        <v>23</v>
      </c>
      <c r="I60" s="26" t="s">
        <v>424</v>
      </c>
      <c r="J60" s="26" t="s">
        <v>425</v>
      </c>
      <c r="K60" s="26" t="s">
        <v>426</v>
      </c>
      <c r="L60" s="21"/>
      <c r="M60" s="207">
        <f t="shared" si="2"/>
        <v>0.68076923076923079</v>
      </c>
      <c r="N60" s="215">
        <f t="shared" si="3"/>
        <v>54</v>
      </c>
      <c r="O60" s="21"/>
      <c r="P60">
        <v>1</v>
      </c>
    </row>
    <row r="61" spans="1:18" ht="15.75" x14ac:dyDescent="0.25">
      <c r="A61" s="41">
        <v>120</v>
      </c>
      <c r="B61" s="39">
        <v>0.35416666666666669</v>
      </c>
      <c r="C61" s="33" t="s">
        <v>193</v>
      </c>
      <c r="D61" s="33" t="s">
        <v>13</v>
      </c>
      <c r="E61" s="34" t="s">
        <v>15</v>
      </c>
      <c r="F61" s="33" t="s">
        <v>21</v>
      </c>
      <c r="G61" s="26" t="s">
        <v>399</v>
      </c>
      <c r="H61" s="77" t="s">
        <v>23</v>
      </c>
      <c r="I61" s="26" t="s">
        <v>421</v>
      </c>
      <c r="J61" s="26" t="s">
        <v>422</v>
      </c>
      <c r="K61" s="102" t="s">
        <v>423</v>
      </c>
      <c r="L61" s="21"/>
      <c r="M61" s="207">
        <f t="shared" si="2"/>
        <v>0.66521739130434787</v>
      </c>
      <c r="N61" s="215">
        <f t="shared" si="3"/>
        <v>40.5</v>
      </c>
      <c r="O61" s="21"/>
      <c r="P61">
        <v>2</v>
      </c>
    </row>
    <row r="62" spans="1:18" ht="15.75" x14ac:dyDescent="0.25">
      <c r="A62" s="41">
        <v>143</v>
      </c>
      <c r="B62" s="81">
        <v>0.500000000000003</v>
      </c>
      <c r="C62" s="33" t="s">
        <v>193</v>
      </c>
      <c r="D62" s="33" t="s">
        <v>13</v>
      </c>
      <c r="E62" s="34" t="s">
        <v>16</v>
      </c>
      <c r="F62" s="33" t="s">
        <v>21</v>
      </c>
      <c r="G62" s="26" t="s">
        <v>399</v>
      </c>
      <c r="H62" s="77" t="s">
        <v>23</v>
      </c>
      <c r="I62" s="26" t="s">
        <v>418</v>
      </c>
      <c r="J62" s="26" t="s">
        <v>419</v>
      </c>
      <c r="K62" s="102" t="s">
        <v>420</v>
      </c>
      <c r="L62" s="21"/>
      <c r="M62" s="207">
        <f t="shared" si="2"/>
        <v>0.65192307692307694</v>
      </c>
      <c r="N62" s="215">
        <f t="shared" si="3"/>
        <v>52</v>
      </c>
      <c r="O62" s="21"/>
      <c r="P62">
        <v>3</v>
      </c>
    </row>
    <row r="63" spans="1:18" ht="15.75" x14ac:dyDescent="0.25">
      <c r="A63" s="41">
        <v>506</v>
      </c>
      <c r="B63" s="39">
        <v>0.52430555555556302</v>
      </c>
      <c r="C63" s="33" t="s">
        <v>194</v>
      </c>
      <c r="D63" s="33" t="s">
        <v>13</v>
      </c>
      <c r="E63" s="34" t="s">
        <v>17</v>
      </c>
      <c r="F63" s="33" t="s">
        <v>21</v>
      </c>
      <c r="G63" s="26" t="s">
        <v>399</v>
      </c>
      <c r="H63" s="77" t="s">
        <v>23</v>
      </c>
      <c r="I63" s="26" t="s">
        <v>427</v>
      </c>
      <c r="J63" s="26" t="s">
        <v>428</v>
      </c>
      <c r="K63" s="102" t="s">
        <v>429</v>
      </c>
      <c r="L63" s="26" t="s">
        <v>9</v>
      </c>
      <c r="M63" s="207">
        <f t="shared" si="2"/>
        <v>0.5982142857142857</v>
      </c>
      <c r="N63" s="215">
        <f t="shared" si="3"/>
        <v>49</v>
      </c>
      <c r="O63" s="21"/>
      <c r="P63">
        <v>2</v>
      </c>
    </row>
    <row r="64" spans="1:18" ht="15.75" x14ac:dyDescent="0.25">
      <c r="A64" s="41">
        <v>90</v>
      </c>
      <c r="B64" s="32">
        <v>0.54374999999999796</v>
      </c>
      <c r="C64" s="33" t="s">
        <v>192</v>
      </c>
      <c r="D64" s="33" t="s">
        <v>10</v>
      </c>
      <c r="E64" s="34" t="s">
        <v>11</v>
      </c>
      <c r="F64" s="33" t="s">
        <v>21</v>
      </c>
      <c r="G64" s="26" t="s">
        <v>399</v>
      </c>
      <c r="H64" s="77" t="s">
        <v>23</v>
      </c>
      <c r="I64" s="26" t="s">
        <v>418</v>
      </c>
      <c r="J64" s="26" t="s">
        <v>419</v>
      </c>
      <c r="K64" s="102" t="s">
        <v>420</v>
      </c>
      <c r="L64" s="79"/>
      <c r="M64" s="207">
        <f t="shared" si="2"/>
        <v>0.66666666666666663</v>
      </c>
      <c r="N64" s="215">
        <f t="shared" si="3"/>
        <v>68</v>
      </c>
      <c r="O64" s="21"/>
      <c r="P64">
        <v>2</v>
      </c>
    </row>
    <row r="65" spans="1:16" ht="15.75" x14ac:dyDescent="0.25">
      <c r="A65" s="41">
        <v>87</v>
      </c>
      <c r="B65" s="32">
        <v>0.52916666666666501</v>
      </c>
      <c r="C65" s="33" t="s">
        <v>192</v>
      </c>
      <c r="D65" s="33" t="s">
        <v>10</v>
      </c>
      <c r="E65" s="34" t="s">
        <v>11</v>
      </c>
      <c r="F65" s="33" t="s">
        <v>21</v>
      </c>
      <c r="G65" s="26" t="s">
        <v>399</v>
      </c>
      <c r="H65" s="77" t="s">
        <v>23</v>
      </c>
      <c r="I65" s="26" t="s">
        <v>430</v>
      </c>
      <c r="J65" s="26" t="s">
        <v>431</v>
      </c>
      <c r="K65" s="26" t="s">
        <v>432</v>
      </c>
      <c r="L65" s="79"/>
      <c r="M65" s="207">
        <f t="shared" si="2"/>
        <v>0.64444444444444449</v>
      </c>
      <c r="N65" s="215">
        <f t="shared" si="3"/>
        <v>66</v>
      </c>
      <c r="O65" s="21"/>
      <c r="P65">
        <v>4</v>
      </c>
    </row>
    <row r="66" spans="1:16" ht="15.75" x14ac:dyDescent="0.25">
      <c r="A66" s="41">
        <v>38</v>
      </c>
      <c r="B66" s="32">
        <v>0.55833333333333102</v>
      </c>
      <c r="C66" s="33" t="s">
        <v>191</v>
      </c>
      <c r="D66" s="33" t="s">
        <v>10</v>
      </c>
      <c r="E66" s="34" t="s">
        <v>12</v>
      </c>
      <c r="F66" s="33" t="s">
        <v>21</v>
      </c>
      <c r="G66" s="26" t="s">
        <v>399</v>
      </c>
      <c r="H66" s="77" t="s">
        <v>23</v>
      </c>
      <c r="I66" s="26" t="s">
        <v>424</v>
      </c>
      <c r="J66" s="26" t="s">
        <v>425</v>
      </c>
      <c r="K66" s="26" t="s">
        <v>426</v>
      </c>
      <c r="L66" s="79"/>
      <c r="M66" s="207">
        <f t="shared" si="2"/>
        <v>0.63958333333333328</v>
      </c>
      <c r="N66" s="215">
        <f t="shared" si="3"/>
        <v>52</v>
      </c>
      <c r="O66" s="21"/>
      <c r="P66">
        <v>3</v>
      </c>
    </row>
    <row r="67" spans="1:16" ht="15.75" x14ac:dyDescent="0.25">
      <c r="A67" s="41">
        <v>142</v>
      </c>
      <c r="B67" s="39">
        <v>0.49513888888889102</v>
      </c>
      <c r="C67" s="43" t="s">
        <v>193</v>
      </c>
      <c r="D67" s="33" t="s">
        <v>13</v>
      </c>
      <c r="E67" s="34" t="s">
        <v>16</v>
      </c>
      <c r="F67" s="33" t="s">
        <v>21</v>
      </c>
      <c r="G67" s="26" t="s">
        <v>399</v>
      </c>
      <c r="H67" s="77" t="s">
        <v>23</v>
      </c>
      <c r="I67" s="26" t="s">
        <v>424</v>
      </c>
      <c r="J67" s="26" t="s">
        <v>425</v>
      </c>
      <c r="K67" s="26" t="s">
        <v>426</v>
      </c>
      <c r="L67" s="21"/>
      <c r="M67" s="207">
        <f t="shared" si="2"/>
        <v>0.68076923076923079</v>
      </c>
      <c r="N67" s="215">
        <f t="shared" si="3"/>
        <v>54</v>
      </c>
      <c r="O67" s="21"/>
      <c r="P67">
        <v>2</v>
      </c>
    </row>
    <row r="68" spans="1:16" ht="15.75" x14ac:dyDescent="0.25">
      <c r="A68" s="41">
        <v>52</v>
      </c>
      <c r="B68" s="32">
        <v>0.63611111111110796</v>
      </c>
      <c r="C68" s="33" t="s">
        <v>191</v>
      </c>
      <c r="D68" s="33" t="s">
        <v>10</v>
      </c>
      <c r="E68" s="34" t="s">
        <v>12</v>
      </c>
      <c r="F68" s="33" t="s">
        <v>27</v>
      </c>
      <c r="G68" s="26" t="s">
        <v>399</v>
      </c>
      <c r="H68" s="77" t="s">
        <v>23</v>
      </c>
      <c r="I68" s="26" t="s">
        <v>410</v>
      </c>
      <c r="J68" s="26" t="s">
        <v>411</v>
      </c>
      <c r="K68" s="26" t="s">
        <v>412</v>
      </c>
      <c r="L68" s="80"/>
      <c r="M68" s="207">
        <f t="shared" si="2"/>
        <v>0.66249999999999998</v>
      </c>
      <c r="N68" s="215">
        <f t="shared" si="3"/>
        <v>55</v>
      </c>
      <c r="O68" s="21"/>
      <c r="P68">
        <v>6</v>
      </c>
    </row>
    <row r="69" spans="1:16" ht="15.75" x14ac:dyDescent="0.25">
      <c r="A69" s="144">
        <v>120</v>
      </c>
      <c r="B69" s="21"/>
      <c r="C69" s="21"/>
      <c r="D69" s="21"/>
      <c r="E69" s="144" t="s">
        <v>15</v>
      </c>
      <c r="F69" s="33" t="s">
        <v>540</v>
      </c>
      <c r="G69" s="147" t="s">
        <v>399</v>
      </c>
      <c r="H69" s="147" t="s">
        <v>405</v>
      </c>
      <c r="I69" s="147" t="s">
        <v>421</v>
      </c>
      <c r="J69" s="147" t="s">
        <v>422</v>
      </c>
      <c r="K69" s="147" t="s">
        <v>423</v>
      </c>
      <c r="L69" s="21"/>
      <c r="M69" s="21"/>
      <c r="N69" s="21"/>
      <c r="O69" s="21"/>
      <c r="P69">
        <v>1</v>
      </c>
    </row>
    <row r="70" spans="1:16" ht="15.75" x14ac:dyDescent="0.25">
      <c r="A70" s="144">
        <v>142</v>
      </c>
      <c r="B70" s="21"/>
      <c r="C70" s="21"/>
      <c r="D70" s="21"/>
      <c r="E70" s="144" t="s">
        <v>16</v>
      </c>
      <c r="F70" s="33" t="s">
        <v>540</v>
      </c>
      <c r="G70" s="147" t="s">
        <v>399</v>
      </c>
      <c r="H70" s="147" t="s">
        <v>405</v>
      </c>
      <c r="I70" s="147" t="s">
        <v>424</v>
      </c>
      <c r="J70" s="147" t="s">
        <v>425</v>
      </c>
      <c r="K70" s="147" t="s">
        <v>426</v>
      </c>
      <c r="L70" s="21"/>
      <c r="M70" s="21"/>
      <c r="N70" s="21"/>
      <c r="O70" s="21"/>
      <c r="P70">
        <v>1</v>
      </c>
    </row>
    <row r="71" spans="1:16" ht="15.75" x14ac:dyDescent="0.25">
      <c r="A71" s="144">
        <v>171</v>
      </c>
      <c r="B71" s="21"/>
      <c r="C71" s="21"/>
      <c r="D71" s="21"/>
      <c r="E71" s="144" t="s">
        <v>14</v>
      </c>
      <c r="F71" s="33" t="s">
        <v>540</v>
      </c>
      <c r="G71" s="147" t="s">
        <v>399</v>
      </c>
      <c r="H71" s="147" t="s">
        <v>405</v>
      </c>
      <c r="I71" s="147" t="s">
        <v>430</v>
      </c>
      <c r="J71" s="147" t="s">
        <v>431</v>
      </c>
      <c r="K71" s="147" t="s">
        <v>432</v>
      </c>
      <c r="L71" s="21"/>
      <c r="M71" s="21"/>
      <c r="N71" s="21"/>
      <c r="O71" s="21"/>
      <c r="P71">
        <v>1</v>
      </c>
    </row>
    <row r="72" spans="1:16" ht="15.75" x14ac:dyDescent="0.25">
      <c r="A72" s="144">
        <v>506</v>
      </c>
      <c r="B72" s="21"/>
      <c r="C72" s="21"/>
      <c r="D72" s="21"/>
      <c r="E72" s="144" t="s">
        <v>17</v>
      </c>
      <c r="F72" s="33" t="s">
        <v>540</v>
      </c>
      <c r="G72" s="147" t="s">
        <v>399</v>
      </c>
      <c r="H72" s="147" t="s">
        <v>405</v>
      </c>
      <c r="I72" s="147" t="s">
        <v>427</v>
      </c>
      <c r="J72" s="147" t="s">
        <v>428</v>
      </c>
      <c r="K72" s="147" t="s">
        <v>429</v>
      </c>
      <c r="L72" s="21"/>
      <c r="M72" s="21"/>
      <c r="N72" s="21"/>
      <c r="O72" s="21"/>
      <c r="P72">
        <v>1</v>
      </c>
    </row>
    <row r="73" spans="1:16" ht="15.75" x14ac:dyDescent="0.25">
      <c r="A73" s="144">
        <v>5</v>
      </c>
      <c r="B73" s="21"/>
      <c r="C73" s="21"/>
      <c r="D73" s="21"/>
      <c r="E73" s="146" t="s">
        <v>11</v>
      </c>
      <c r="F73" s="33" t="s">
        <v>541</v>
      </c>
      <c r="G73" s="147" t="s">
        <v>399</v>
      </c>
      <c r="H73" s="147" t="s">
        <v>405</v>
      </c>
      <c r="I73" s="147" t="s">
        <v>421</v>
      </c>
      <c r="J73" s="147" t="s">
        <v>422</v>
      </c>
      <c r="K73" s="147" t="s">
        <v>423</v>
      </c>
      <c r="L73" s="21"/>
      <c r="M73" s="21"/>
      <c r="N73" s="21"/>
      <c r="O73" s="21"/>
      <c r="P73">
        <v>2</v>
      </c>
    </row>
    <row r="74" spans="1:16" ht="15.75" x14ac:dyDescent="0.25">
      <c r="A74" s="144">
        <v>38</v>
      </c>
      <c r="B74" s="21"/>
      <c r="C74" s="21"/>
      <c r="D74" s="21"/>
      <c r="E74" s="146" t="s">
        <v>12</v>
      </c>
      <c r="F74" s="33" t="s">
        <v>541</v>
      </c>
      <c r="G74" s="147" t="s">
        <v>399</v>
      </c>
      <c r="H74" s="147" t="s">
        <v>405</v>
      </c>
      <c r="I74" s="147" t="s">
        <v>424</v>
      </c>
      <c r="J74" s="147" t="s">
        <v>425</v>
      </c>
      <c r="K74" s="147" t="s">
        <v>426</v>
      </c>
      <c r="L74" s="21"/>
      <c r="M74" s="21"/>
      <c r="N74" s="21"/>
      <c r="O74" s="21"/>
      <c r="P74">
        <v>2</v>
      </c>
    </row>
    <row r="75" spans="1:16" ht="15.75" x14ac:dyDescent="0.25">
      <c r="A75" s="144">
        <v>63</v>
      </c>
      <c r="B75" s="21"/>
      <c r="C75" s="21"/>
      <c r="D75" s="21"/>
      <c r="E75" s="146" t="s">
        <v>12</v>
      </c>
      <c r="F75" s="33" t="s">
        <v>541</v>
      </c>
      <c r="G75" s="147" t="s">
        <v>399</v>
      </c>
      <c r="H75" s="147" t="s">
        <v>405</v>
      </c>
      <c r="I75" s="147" t="s">
        <v>427</v>
      </c>
      <c r="J75" s="147" t="s">
        <v>428</v>
      </c>
      <c r="K75" s="147" t="s">
        <v>429</v>
      </c>
      <c r="L75" s="21"/>
      <c r="M75" s="21"/>
      <c r="N75" s="21"/>
      <c r="O75" s="21"/>
      <c r="P75">
        <v>2</v>
      </c>
    </row>
    <row r="76" spans="1:16" ht="15.75" x14ac:dyDescent="0.25">
      <c r="A76" s="144">
        <v>90</v>
      </c>
      <c r="B76" s="21"/>
      <c r="C76" s="21"/>
      <c r="D76" s="21"/>
      <c r="E76" s="146" t="s">
        <v>11</v>
      </c>
      <c r="F76" s="33" t="s">
        <v>541</v>
      </c>
      <c r="G76" s="147" t="s">
        <v>399</v>
      </c>
      <c r="H76" s="147" t="s">
        <v>405</v>
      </c>
      <c r="I76" s="147" t="s">
        <v>418</v>
      </c>
      <c r="J76" s="147" t="s">
        <v>419</v>
      </c>
      <c r="K76" s="147" t="s">
        <v>420</v>
      </c>
      <c r="L76" s="21"/>
      <c r="M76" s="21"/>
      <c r="N76" s="21"/>
      <c r="O76" s="21"/>
      <c r="P76">
        <v>2</v>
      </c>
    </row>
    <row r="77" spans="1:16" ht="15.75" x14ac:dyDescent="0.25">
      <c r="A77" s="144">
        <v>25</v>
      </c>
      <c r="E77" s="146" t="s">
        <v>11</v>
      </c>
      <c r="F77" s="218" t="s">
        <v>542</v>
      </c>
      <c r="G77" s="147" t="s">
        <v>399</v>
      </c>
      <c r="H77" s="147" t="s">
        <v>405</v>
      </c>
      <c r="I77" s="147" t="s">
        <v>134</v>
      </c>
      <c r="J77" s="147" t="s">
        <v>406</v>
      </c>
      <c r="K77" s="147" t="s">
        <v>407</v>
      </c>
      <c r="L77" s="109">
        <f>LOOKUP(A77,TEAMS!A:A,TEAMS!O:O)</f>
        <v>3</v>
      </c>
      <c r="P77">
        <v>6</v>
      </c>
    </row>
    <row r="78" spans="1:16" ht="15.75" x14ac:dyDescent="0.25">
      <c r="A78" s="144">
        <v>52</v>
      </c>
      <c r="E78" s="146" t="s">
        <v>12</v>
      </c>
      <c r="F78" s="218" t="s">
        <v>542</v>
      </c>
      <c r="G78" s="147" t="s">
        <v>399</v>
      </c>
      <c r="H78" s="147" t="s">
        <v>405</v>
      </c>
      <c r="I78" s="147" t="s">
        <v>410</v>
      </c>
      <c r="J78" s="147" t="s">
        <v>411</v>
      </c>
      <c r="K78" s="147" t="s">
        <v>412</v>
      </c>
      <c r="L78" s="109">
        <f>LOOKUP(A78,TEAMS!A:A,TEAMS!O:O)</f>
        <v>6</v>
      </c>
      <c r="P78">
        <v>6</v>
      </c>
    </row>
    <row r="79" spans="1:16" ht="15.75" x14ac:dyDescent="0.25">
      <c r="A79" s="144">
        <v>78</v>
      </c>
      <c r="E79" s="146" t="s">
        <v>12</v>
      </c>
      <c r="F79" s="218" t="s">
        <v>542</v>
      </c>
      <c r="G79" s="147" t="s">
        <v>399</v>
      </c>
      <c r="H79" s="147" t="s">
        <v>405</v>
      </c>
      <c r="I79" s="147" t="s">
        <v>328</v>
      </c>
      <c r="J79" s="147" t="s">
        <v>408</v>
      </c>
      <c r="K79" s="147" t="s">
        <v>409</v>
      </c>
      <c r="L79" s="109">
        <f>LOOKUP(A79,TEAMS!A:A,TEAMS!O:O)</f>
        <v>8</v>
      </c>
      <c r="P79">
        <v>6</v>
      </c>
    </row>
    <row r="80" spans="1:16" ht="16.5" thickBot="1" x14ac:dyDescent="0.3">
      <c r="A80" s="144">
        <v>91</v>
      </c>
      <c r="E80" s="146" t="s">
        <v>11</v>
      </c>
      <c r="F80" s="218" t="s">
        <v>542</v>
      </c>
      <c r="G80" s="147" t="s">
        <v>399</v>
      </c>
      <c r="H80" s="147" t="s">
        <v>400</v>
      </c>
      <c r="I80" s="147" t="s">
        <v>401</v>
      </c>
      <c r="J80" s="147" t="s">
        <v>402</v>
      </c>
      <c r="K80" s="147" t="s">
        <v>403</v>
      </c>
      <c r="L80" s="109">
        <f>LOOKUP(A80,TEAMS!A:A,TEAMS!O:O)</f>
        <v>7</v>
      </c>
      <c r="P80">
        <v>6</v>
      </c>
    </row>
    <row r="81" spans="1:16" ht="15.75" x14ac:dyDescent="0.25">
      <c r="A81" s="219">
        <v>175</v>
      </c>
      <c r="B81" s="223">
        <v>0.37847222222222199</v>
      </c>
      <c r="C81" s="112" t="s">
        <v>194</v>
      </c>
      <c r="D81" s="113" t="s">
        <v>13</v>
      </c>
      <c r="E81" s="225" t="s">
        <v>14</v>
      </c>
      <c r="F81" s="218" t="s">
        <v>27</v>
      </c>
      <c r="G81" s="235" t="s">
        <v>457</v>
      </c>
      <c r="H81" s="240" t="s">
        <v>23</v>
      </c>
      <c r="I81" s="235" t="s">
        <v>144</v>
      </c>
      <c r="J81" s="235" t="s">
        <v>459</v>
      </c>
      <c r="K81" s="235" t="s">
        <v>397</v>
      </c>
      <c r="L81" s="111"/>
      <c r="M81" s="251">
        <f t="shared" ref="M81:M90" si="4">VLOOKUP(A81,maincorescores,14)</f>
        <v>0.65</v>
      </c>
      <c r="N81" s="252">
        <f t="shared" ref="N81:N90" si="5">VLOOKUP(A81,maincorescores,15)</f>
        <v>66</v>
      </c>
      <c r="O81" s="109"/>
      <c r="P81">
        <v>6</v>
      </c>
    </row>
    <row r="82" spans="1:16" ht="15.75" x14ac:dyDescent="0.25">
      <c r="A82" s="220">
        <v>124</v>
      </c>
      <c r="B82" s="223">
        <v>0.37361111111111101</v>
      </c>
      <c r="C82" s="113" t="s">
        <v>193</v>
      </c>
      <c r="D82" s="113" t="s">
        <v>13</v>
      </c>
      <c r="E82" s="34" t="s">
        <v>15</v>
      </c>
      <c r="F82" s="218" t="s">
        <v>27</v>
      </c>
      <c r="G82" s="26" t="s">
        <v>457</v>
      </c>
      <c r="H82" s="77" t="s">
        <v>23</v>
      </c>
      <c r="I82" s="26" t="s">
        <v>460</v>
      </c>
      <c r="J82" s="26" t="s">
        <v>461</v>
      </c>
      <c r="K82" s="26" t="s">
        <v>462</v>
      </c>
      <c r="L82" s="109"/>
      <c r="M82" s="251">
        <f t="shared" si="4"/>
        <v>0.67826086956521736</v>
      </c>
      <c r="N82" s="252">
        <f t="shared" si="5"/>
        <v>40.5</v>
      </c>
      <c r="O82" s="109"/>
      <c r="P82">
        <v>2</v>
      </c>
    </row>
    <row r="83" spans="1:16" ht="15.75" x14ac:dyDescent="0.25">
      <c r="A83" s="220">
        <v>167</v>
      </c>
      <c r="B83" s="223">
        <v>0.63611111111113705</v>
      </c>
      <c r="C83" s="113" t="s">
        <v>193</v>
      </c>
      <c r="D83" s="120" t="s">
        <v>18</v>
      </c>
      <c r="E83" s="34" t="s">
        <v>20</v>
      </c>
      <c r="F83" s="218" t="s">
        <v>46</v>
      </c>
      <c r="G83" s="26" t="s">
        <v>457</v>
      </c>
      <c r="H83" s="77" t="s">
        <v>23</v>
      </c>
      <c r="I83" s="26" t="s">
        <v>468</v>
      </c>
      <c r="J83" s="26" t="s">
        <v>469</v>
      </c>
      <c r="K83" s="26" t="s">
        <v>470</v>
      </c>
      <c r="L83" s="109"/>
      <c r="M83" s="251">
        <f t="shared" si="4"/>
        <v>0.67567567567567566</v>
      </c>
      <c r="N83" s="252">
        <f t="shared" si="5"/>
        <v>55</v>
      </c>
      <c r="O83" s="109"/>
      <c r="P83">
        <v>1</v>
      </c>
    </row>
    <row r="84" spans="1:16" ht="16.5" thickBot="1" x14ac:dyDescent="0.3">
      <c r="A84" s="222">
        <v>4</v>
      </c>
      <c r="B84" s="126">
        <v>0.36875000000000002</v>
      </c>
      <c r="C84" s="113" t="s">
        <v>191</v>
      </c>
      <c r="D84" s="116" t="s">
        <v>10</v>
      </c>
      <c r="E84" s="230" t="s">
        <v>11</v>
      </c>
      <c r="F84" s="232" t="s">
        <v>21</v>
      </c>
      <c r="G84" s="239" t="s">
        <v>256</v>
      </c>
      <c r="H84" s="238" t="s">
        <v>23</v>
      </c>
      <c r="I84" s="239" t="s">
        <v>278</v>
      </c>
      <c r="J84" s="239" t="s">
        <v>279</v>
      </c>
      <c r="K84" s="239" t="s">
        <v>529</v>
      </c>
      <c r="L84" s="111" t="s">
        <v>9</v>
      </c>
      <c r="M84" s="251">
        <f t="shared" si="4"/>
        <v>0.66481481481481486</v>
      </c>
      <c r="N84" s="252">
        <f t="shared" si="5"/>
        <v>66</v>
      </c>
      <c r="O84" s="109"/>
      <c r="P84">
        <v>1</v>
      </c>
    </row>
    <row r="85" spans="1:16" ht="15.75" x14ac:dyDescent="0.25">
      <c r="A85" s="219">
        <v>183</v>
      </c>
      <c r="B85" s="223">
        <v>0.41736111111111102</v>
      </c>
      <c r="C85" s="113" t="s">
        <v>194</v>
      </c>
      <c r="D85" s="113" t="s">
        <v>13</v>
      </c>
      <c r="E85" s="225" t="s">
        <v>14</v>
      </c>
      <c r="F85" s="232" t="s">
        <v>27</v>
      </c>
      <c r="G85" s="234" t="s">
        <v>256</v>
      </c>
      <c r="H85" s="240" t="s">
        <v>23</v>
      </c>
      <c r="I85" s="234" t="s">
        <v>282</v>
      </c>
      <c r="J85" s="234" t="s">
        <v>283</v>
      </c>
      <c r="K85" s="234" t="s">
        <v>493</v>
      </c>
      <c r="L85" s="111"/>
      <c r="M85" s="251">
        <f t="shared" si="4"/>
        <v>0.68076923076923079</v>
      </c>
      <c r="N85" s="252">
        <f t="shared" si="5"/>
        <v>69</v>
      </c>
      <c r="O85" s="109"/>
      <c r="P85">
        <v>2</v>
      </c>
    </row>
    <row r="86" spans="1:16" ht="15.75" x14ac:dyDescent="0.25">
      <c r="A86" s="220">
        <v>172</v>
      </c>
      <c r="B86" s="223">
        <v>0.36388888888888898</v>
      </c>
      <c r="C86" s="113" t="s">
        <v>194</v>
      </c>
      <c r="D86" s="116" t="s">
        <v>13</v>
      </c>
      <c r="E86" s="35" t="s">
        <v>14</v>
      </c>
      <c r="F86" s="232" t="s">
        <v>27</v>
      </c>
      <c r="G86" s="78" t="s">
        <v>256</v>
      </c>
      <c r="H86" s="77" t="s">
        <v>23</v>
      </c>
      <c r="I86" s="78" t="s">
        <v>290</v>
      </c>
      <c r="J86" s="78" t="s">
        <v>291</v>
      </c>
      <c r="K86" s="78" t="s">
        <v>292</v>
      </c>
      <c r="L86" s="111"/>
      <c r="M86" s="251">
        <f t="shared" si="4"/>
        <v>0.6596153846153846</v>
      </c>
      <c r="N86" s="252">
        <f t="shared" si="5"/>
        <v>67</v>
      </c>
      <c r="O86" s="109"/>
      <c r="P86">
        <v>4</v>
      </c>
    </row>
    <row r="87" spans="1:16" ht="15.75" x14ac:dyDescent="0.25">
      <c r="A87" s="220">
        <v>79</v>
      </c>
      <c r="B87" s="126">
        <v>0.45624999999999899</v>
      </c>
      <c r="C87" s="113" t="s">
        <v>192</v>
      </c>
      <c r="D87" s="114" t="s">
        <v>10</v>
      </c>
      <c r="E87" s="35" t="s">
        <v>12</v>
      </c>
      <c r="F87" s="232" t="s">
        <v>27</v>
      </c>
      <c r="G87" s="78" t="s">
        <v>256</v>
      </c>
      <c r="H87" s="77" t="s">
        <v>23</v>
      </c>
      <c r="I87" s="78" t="s">
        <v>262</v>
      </c>
      <c r="J87" s="78" t="s">
        <v>263</v>
      </c>
      <c r="K87" s="78" t="s">
        <v>264</v>
      </c>
      <c r="L87" s="111"/>
      <c r="M87" s="251">
        <f t="shared" si="4"/>
        <v>0.70833333333333337</v>
      </c>
      <c r="N87" s="252">
        <f t="shared" si="5"/>
        <v>58</v>
      </c>
      <c r="O87" s="109"/>
      <c r="P87">
        <v>4</v>
      </c>
    </row>
    <row r="88" spans="1:16" ht="16.5" thickBot="1" x14ac:dyDescent="0.3">
      <c r="A88" s="222">
        <v>523</v>
      </c>
      <c r="B88" s="223">
        <v>0.61666666666669101</v>
      </c>
      <c r="C88" s="113" t="s">
        <v>194</v>
      </c>
      <c r="D88" s="116" t="s">
        <v>13</v>
      </c>
      <c r="E88" s="230" t="s">
        <v>17</v>
      </c>
      <c r="F88" s="232" t="s">
        <v>27</v>
      </c>
      <c r="G88" s="239" t="s">
        <v>256</v>
      </c>
      <c r="H88" s="238" t="s">
        <v>23</v>
      </c>
      <c r="I88" s="239" t="s">
        <v>262</v>
      </c>
      <c r="J88" s="239" t="s">
        <v>263</v>
      </c>
      <c r="K88" s="239" t="s">
        <v>264</v>
      </c>
      <c r="L88" s="111"/>
      <c r="M88" s="251">
        <f t="shared" si="4"/>
        <v>0.63214285714285712</v>
      </c>
      <c r="N88" s="252">
        <f t="shared" si="5"/>
        <v>51</v>
      </c>
      <c r="O88" s="109"/>
      <c r="P88">
        <v>4</v>
      </c>
    </row>
    <row r="89" spans="1:16" ht="16.5" thickBot="1" x14ac:dyDescent="0.3">
      <c r="A89" s="219">
        <v>113</v>
      </c>
      <c r="B89" s="126">
        <v>0.66527777777777397</v>
      </c>
      <c r="C89" s="113" t="s">
        <v>192</v>
      </c>
      <c r="D89" s="113" t="s">
        <v>10</v>
      </c>
      <c r="E89" s="225" t="s">
        <v>11</v>
      </c>
      <c r="F89" s="232" t="s">
        <v>27</v>
      </c>
      <c r="G89" s="234" t="s">
        <v>256</v>
      </c>
      <c r="H89" s="240" t="s">
        <v>23</v>
      </c>
      <c r="I89" s="234" t="s">
        <v>267</v>
      </c>
      <c r="J89" s="234" t="s">
        <v>268</v>
      </c>
      <c r="K89" s="243" t="s">
        <v>269</v>
      </c>
      <c r="L89" s="247"/>
      <c r="M89" s="251">
        <f t="shared" si="4"/>
        <v>0.69814814814814818</v>
      </c>
      <c r="N89" s="252">
        <f t="shared" si="5"/>
        <v>70</v>
      </c>
      <c r="O89" s="109"/>
      <c r="P89">
        <v>3</v>
      </c>
    </row>
    <row r="90" spans="1:16" ht="16.5" thickBot="1" x14ac:dyDescent="0.3">
      <c r="A90" s="220">
        <v>53</v>
      </c>
      <c r="B90" s="126">
        <v>0.64097222222221895</v>
      </c>
      <c r="C90" s="113" t="s">
        <v>191</v>
      </c>
      <c r="D90" s="116" t="s">
        <v>10</v>
      </c>
      <c r="E90" s="35" t="s">
        <v>12</v>
      </c>
      <c r="F90" s="232" t="s">
        <v>27</v>
      </c>
      <c r="G90" s="78" t="s">
        <v>256</v>
      </c>
      <c r="H90" s="77" t="s">
        <v>23</v>
      </c>
      <c r="I90" s="78" t="s">
        <v>82</v>
      </c>
      <c r="J90" s="78" t="s">
        <v>25</v>
      </c>
      <c r="K90" s="103" t="s">
        <v>265</v>
      </c>
      <c r="L90" s="247"/>
      <c r="M90" s="251">
        <f t="shared" si="4"/>
        <v>0.70208333333333328</v>
      </c>
      <c r="N90" s="252">
        <f t="shared" si="5"/>
        <v>57</v>
      </c>
      <c r="O90" s="109"/>
      <c r="P90">
        <v>2</v>
      </c>
    </row>
    <row r="91" spans="1:16" ht="16.5" thickBot="1" x14ac:dyDescent="0.3">
      <c r="A91" s="187">
        <v>17</v>
      </c>
      <c r="E91" s="161" t="s">
        <v>11</v>
      </c>
      <c r="F91" s="218" t="s">
        <v>542</v>
      </c>
      <c r="G91" s="162" t="s">
        <v>256</v>
      </c>
      <c r="H91" s="162" t="s">
        <v>90</v>
      </c>
      <c r="I91" s="162" t="s">
        <v>147</v>
      </c>
      <c r="J91" s="162" t="s">
        <v>260</v>
      </c>
      <c r="K91" s="241" t="s">
        <v>261</v>
      </c>
      <c r="L91" s="140" t="s">
        <v>474</v>
      </c>
      <c r="P91">
        <v>5</v>
      </c>
    </row>
    <row r="92" spans="1:16" ht="16.5" thickBot="1" x14ac:dyDescent="0.3">
      <c r="A92" s="188">
        <v>23</v>
      </c>
      <c r="E92" s="196" t="s">
        <v>11</v>
      </c>
      <c r="F92" s="218" t="s">
        <v>542</v>
      </c>
      <c r="G92" s="197" t="s">
        <v>256</v>
      </c>
      <c r="H92" s="197" t="s">
        <v>90</v>
      </c>
      <c r="I92" s="197" t="s">
        <v>257</v>
      </c>
      <c r="J92" s="197" t="s">
        <v>258</v>
      </c>
      <c r="K92" s="245" t="s">
        <v>492</v>
      </c>
      <c r="L92" s="140">
        <f>LOOKUP(A92,TEAMS!A:A,TEAMS!O:O)</f>
        <v>9</v>
      </c>
      <c r="P92">
        <v>5</v>
      </c>
    </row>
    <row r="93" spans="1:16" ht="16.5" thickBot="1" x14ac:dyDescent="0.3">
      <c r="A93" s="183">
        <v>53</v>
      </c>
      <c r="E93" s="194" t="s">
        <v>12</v>
      </c>
      <c r="F93" s="218" t="s">
        <v>542</v>
      </c>
      <c r="G93" s="195" t="s">
        <v>256</v>
      </c>
      <c r="H93" s="195" t="s">
        <v>90</v>
      </c>
      <c r="I93" s="195" t="s">
        <v>82</v>
      </c>
      <c r="J93" s="195" t="s">
        <v>25</v>
      </c>
      <c r="K93" s="195" t="s">
        <v>265</v>
      </c>
      <c r="L93" s="140">
        <f>LOOKUP(A93,TEAMS!A:A,TEAMS!O:O)</f>
        <v>2</v>
      </c>
      <c r="P93">
        <v>5</v>
      </c>
    </row>
    <row r="94" spans="1:16" ht="16.5" thickBot="1" x14ac:dyDescent="0.3">
      <c r="A94" s="187">
        <v>79</v>
      </c>
      <c r="E94" s="161" t="s">
        <v>12</v>
      </c>
      <c r="F94" s="218" t="s">
        <v>542</v>
      </c>
      <c r="G94" s="162" t="s">
        <v>256</v>
      </c>
      <c r="H94" s="162" t="s">
        <v>90</v>
      </c>
      <c r="I94" s="162" t="s">
        <v>262</v>
      </c>
      <c r="J94" s="162" t="s">
        <v>263</v>
      </c>
      <c r="K94" s="162" t="s">
        <v>264</v>
      </c>
      <c r="L94" s="140">
        <f>LOOKUP(A94,TEAMS!A:A,TEAMS!O:O)</f>
        <v>4</v>
      </c>
      <c r="P94">
        <v>5</v>
      </c>
    </row>
    <row r="95" spans="1:16" ht="16.5" thickBot="1" x14ac:dyDescent="0.3">
      <c r="A95" s="187">
        <v>125</v>
      </c>
      <c r="E95" s="161" t="s">
        <v>15</v>
      </c>
      <c r="F95" s="218" t="s">
        <v>543</v>
      </c>
      <c r="G95" s="162" t="s">
        <v>256</v>
      </c>
      <c r="H95" s="162" t="s">
        <v>266</v>
      </c>
      <c r="I95" s="162" t="s">
        <v>172</v>
      </c>
      <c r="J95" s="162" t="s">
        <v>273</v>
      </c>
      <c r="K95" s="162" t="s">
        <v>274</v>
      </c>
      <c r="L95" s="140">
        <f>LOOKUP(A95,TEAMS!A:A,TEAMS!O:O)</f>
        <v>14</v>
      </c>
      <c r="P95">
        <v>3</v>
      </c>
    </row>
    <row r="96" spans="1:16" ht="16.5" thickBot="1" x14ac:dyDescent="0.3">
      <c r="A96" s="188">
        <v>148</v>
      </c>
      <c r="E96" s="189" t="s">
        <v>16</v>
      </c>
      <c r="F96" s="218" t="s">
        <v>543</v>
      </c>
      <c r="G96" s="197" t="s">
        <v>256</v>
      </c>
      <c r="H96" s="197" t="s">
        <v>266</v>
      </c>
      <c r="I96" s="197" t="s">
        <v>82</v>
      </c>
      <c r="J96" s="197" t="s">
        <v>25</v>
      </c>
      <c r="K96" s="197" t="s">
        <v>265</v>
      </c>
      <c r="L96" s="140">
        <f>LOOKUP(A96,TEAMS!A:A,TEAMS!O:O)</f>
        <v>5</v>
      </c>
      <c r="P96">
        <v>3</v>
      </c>
    </row>
    <row r="97" spans="1:18" ht="16.5" thickBot="1" x14ac:dyDescent="0.3">
      <c r="A97" s="183">
        <v>172</v>
      </c>
      <c r="E97" s="194" t="s">
        <v>14</v>
      </c>
      <c r="F97" s="218" t="s">
        <v>543</v>
      </c>
      <c r="G97" s="195" t="s">
        <v>256</v>
      </c>
      <c r="H97" s="195" t="s">
        <v>266</v>
      </c>
      <c r="I97" s="195" t="s">
        <v>290</v>
      </c>
      <c r="J97" s="195" t="s">
        <v>291</v>
      </c>
      <c r="K97" s="195" t="s">
        <v>292</v>
      </c>
      <c r="L97" s="140">
        <f>LOOKUP(A97,TEAMS!A:A,TEAMS!O:O)</f>
        <v>3</v>
      </c>
      <c r="P97">
        <v>3</v>
      </c>
    </row>
    <row r="98" spans="1:18" ht="16.5" thickBot="1" x14ac:dyDescent="0.3">
      <c r="A98" s="187">
        <v>523</v>
      </c>
      <c r="E98" s="161" t="s">
        <v>17</v>
      </c>
      <c r="F98" s="218" t="s">
        <v>543</v>
      </c>
      <c r="G98" s="162" t="s">
        <v>256</v>
      </c>
      <c r="H98" s="162" t="s">
        <v>266</v>
      </c>
      <c r="I98" s="162" t="s">
        <v>262</v>
      </c>
      <c r="J98" s="162" t="s">
        <v>263</v>
      </c>
      <c r="K98" s="162" t="s">
        <v>264</v>
      </c>
      <c r="L98" s="140">
        <f>LOOKUP(A98,TEAMS!A:A,TEAMS!O:O)</f>
        <v>4</v>
      </c>
      <c r="P98">
        <v>3</v>
      </c>
    </row>
    <row r="99" spans="1:18" ht="16.5" thickBot="1" x14ac:dyDescent="0.3">
      <c r="A99" s="187">
        <v>132</v>
      </c>
      <c r="E99" s="161" t="s">
        <v>15</v>
      </c>
      <c r="F99" s="218" t="s">
        <v>543</v>
      </c>
      <c r="G99" s="162" t="s">
        <v>256</v>
      </c>
      <c r="H99" s="162" t="s">
        <v>90</v>
      </c>
      <c r="I99" s="162" t="s">
        <v>257</v>
      </c>
      <c r="J99" s="162" t="s">
        <v>258</v>
      </c>
      <c r="K99" s="162" t="s">
        <v>492</v>
      </c>
      <c r="L99" s="140">
        <f>LOOKUP(A99,TEAMS!A:A,TEAMS!O:O)</f>
        <v>8</v>
      </c>
      <c r="P99">
        <v>4</v>
      </c>
      <c r="Q99">
        <f>LOOKUP(A99,'CORE SCORES'!A:A,'CORE SCORES'!O:O)</f>
        <v>39</v>
      </c>
    </row>
    <row r="100" spans="1:18" ht="16.5" thickBot="1" x14ac:dyDescent="0.3">
      <c r="A100" s="188">
        <v>153</v>
      </c>
      <c r="E100" s="196" t="s">
        <v>16</v>
      </c>
      <c r="F100" s="218" t="s">
        <v>543</v>
      </c>
      <c r="G100" s="197" t="s">
        <v>256</v>
      </c>
      <c r="H100" s="197" t="s">
        <v>90</v>
      </c>
      <c r="I100" s="197" t="s">
        <v>262</v>
      </c>
      <c r="J100" s="197" t="s">
        <v>263</v>
      </c>
      <c r="K100" s="197" t="s">
        <v>286</v>
      </c>
      <c r="L100" s="140">
        <f>LOOKUP(A100,TEAMS!A:A,TEAMS!O:O)</f>
        <v>4</v>
      </c>
      <c r="P100">
        <v>4</v>
      </c>
      <c r="Q100">
        <f>LOOKUP(A100,'CORE SCORES'!A:A,'CORE SCORES'!O:O)</f>
        <v>54</v>
      </c>
    </row>
    <row r="101" spans="1:18" ht="16.5" thickBot="1" x14ac:dyDescent="0.3">
      <c r="A101" s="183">
        <v>183</v>
      </c>
      <c r="E101" s="194" t="s">
        <v>14</v>
      </c>
      <c r="F101" s="218" t="s">
        <v>543</v>
      </c>
      <c r="G101" s="195" t="s">
        <v>256</v>
      </c>
      <c r="H101" s="195" t="s">
        <v>90</v>
      </c>
      <c r="I101" s="195" t="s">
        <v>282</v>
      </c>
      <c r="J101" s="195" t="s">
        <v>283</v>
      </c>
      <c r="K101" s="195" t="s">
        <v>493</v>
      </c>
      <c r="L101" s="140">
        <f>LOOKUP(A101,TEAMS!A:A,TEAMS!O:O)</f>
        <v>2</v>
      </c>
      <c r="P101">
        <v>4</v>
      </c>
      <c r="Q101">
        <f>LOOKUP(A101,'CORE SCORES'!A:A,'CORE SCORES'!O:O)</f>
        <v>69</v>
      </c>
    </row>
    <row r="102" spans="1:18" ht="16.5" thickBot="1" x14ac:dyDescent="0.3">
      <c r="A102" s="187">
        <v>510</v>
      </c>
      <c r="E102" s="161" t="s">
        <v>17</v>
      </c>
      <c r="F102" s="218" t="s">
        <v>543</v>
      </c>
      <c r="G102" s="162" t="s">
        <v>256</v>
      </c>
      <c r="H102" s="162" t="s">
        <v>90</v>
      </c>
      <c r="I102" s="162" t="s">
        <v>287</v>
      </c>
      <c r="J102" s="162" t="s">
        <v>288</v>
      </c>
      <c r="K102" s="162" t="s">
        <v>289</v>
      </c>
      <c r="L102" s="140">
        <f>LOOKUP(A102,TEAMS!A:A,TEAMS!O:O)</f>
        <v>12</v>
      </c>
      <c r="P102">
        <v>4</v>
      </c>
      <c r="Q102">
        <f>LOOKUP(A102,'CORE SCORES'!A:A,'CORE SCORES'!O:O)</f>
        <v>49</v>
      </c>
      <c r="R102">
        <f>SUM(Q99:Q102)</f>
        <v>211</v>
      </c>
    </row>
    <row r="103" spans="1:18" ht="16.5" thickBot="1" x14ac:dyDescent="0.3">
      <c r="A103" s="220">
        <v>61</v>
      </c>
      <c r="B103" s="126">
        <v>0.35416666666666669</v>
      </c>
      <c r="C103" s="113" t="s">
        <v>203</v>
      </c>
      <c r="D103" s="113" t="s">
        <v>10</v>
      </c>
      <c r="E103" s="34" t="s">
        <v>12</v>
      </c>
      <c r="F103" s="218" t="s">
        <v>21</v>
      </c>
      <c r="G103" s="26" t="s">
        <v>207</v>
      </c>
      <c r="H103" s="77" t="s">
        <v>23</v>
      </c>
      <c r="I103" s="26" t="s">
        <v>240</v>
      </c>
      <c r="J103" s="26" t="s">
        <v>238</v>
      </c>
      <c r="K103" s="26" t="s">
        <v>241</v>
      </c>
      <c r="L103" s="246"/>
      <c r="M103" s="251">
        <f t="shared" ref="M103:M119" si="6">VLOOKUP(A103,maincorescores,14)</f>
        <v>0.6958333333333333</v>
      </c>
      <c r="N103" s="252">
        <f t="shared" ref="N103:N119" si="7">VLOOKUP(A103,maincorescores,15)</f>
        <v>56</v>
      </c>
      <c r="O103" s="109"/>
      <c r="P103">
        <v>1</v>
      </c>
    </row>
    <row r="104" spans="1:18" ht="16.5" thickBot="1" x14ac:dyDescent="0.3">
      <c r="A104" s="222">
        <v>525</v>
      </c>
      <c r="B104" s="223">
        <v>0.436805555555555</v>
      </c>
      <c r="C104" s="113" t="s">
        <v>193</v>
      </c>
      <c r="D104" s="113" t="s">
        <v>13</v>
      </c>
      <c r="E104" s="228" t="s">
        <v>15</v>
      </c>
      <c r="F104" s="218" t="s">
        <v>27</v>
      </c>
      <c r="G104" s="237" t="s">
        <v>207</v>
      </c>
      <c r="H104" s="238" t="s">
        <v>23</v>
      </c>
      <c r="I104" s="237" t="s">
        <v>228</v>
      </c>
      <c r="J104" s="237" t="s">
        <v>229</v>
      </c>
      <c r="K104" s="237" t="s">
        <v>230</v>
      </c>
      <c r="L104" s="248"/>
      <c r="M104" s="251">
        <f t="shared" si="6"/>
        <v>0.66521739130434787</v>
      </c>
      <c r="N104" s="252">
        <f t="shared" si="7"/>
        <v>40.5</v>
      </c>
      <c r="O104" s="109"/>
      <c r="P104">
        <v>5</v>
      </c>
    </row>
    <row r="105" spans="1:18" ht="16.5" thickBot="1" x14ac:dyDescent="0.3">
      <c r="A105" s="219">
        <v>83</v>
      </c>
      <c r="B105" s="126">
        <v>0.47569444444444298</v>
      </c>
      <c r="C105" s="113" t="s">
        <v>192</v>
      </c>
      <c r="D105" s="114" t="s">
        <v>10</v>
      </c>
      <c r="E105" s="226" t="s">
        <v>12</v>
      </c>
      <c r="F105" s="218" t="s">
        <v>27</v>
      </c>
      <c r="G105" s="235" t="s">
        <v>207</v>
      </c>
      <c r="H105" s="240" t="s">
        <v>23</v>
      </c>
      <c r="I105" s="235" t="s">
        <v>217</v>
      </c>
      <c r="J105" s="235" t="s">
        <v>218</v>
      </c>
      <c r="K105" s="235" t="s">
        <v>219</v>
      </c>
      <c r="L105" s="246"/>
      <c r="M105" s="251">
        <f t="shared" si="6"/>
        <v>0.71250000000000002</v>
      </c>
      <c r="N105" s="252">
        <f t="shared" si="7"/>
        <v>57</v>
      </c>
      <c r="O105" s="109"/>
      <c r="P105">
        <v>2</v>
      </c>
    </row>
    <row r="106" spans="1:18" ht="16.5" thickBot="1" x14ac:dyDescent="0.3">
      <c r="A106" s="220">
        <v>80</v>
      </c>
      <c r="B106" s="126">
        <v>0.46111111111110997</v>
      </c>
      <c r="C106" s="113" t="s">
        <v>192</v>
      </c>
      <c r="D106" s="114" t="s">
        <v>10</v>
      </c>
      <c r="E106" s="34" t="s">
        <v>12</v>
      </c>
      <c r="F106" s="218" t="s">
        <v>27</v>
      </c>
      <c r="G106" s="26" t="s">
        <v>207</v>
      </c>
      <c r="H106" s="77" t="s">
        <v>23</v>
      </c>
      <c r="I106" s="26" t="s">
        <v>187</v>
      </c>
      <c r="J106" s="26" t="s">
        <v>226</v>
      </c>
      <c r="K106" s="26" t="s">
        <v>227</v>
      </c>
      <c r="L106" s="246"/>
      <c r="M106" s="251">
        <f t="shared" si="6"/>
        <v>0.70833333333333337</v>
      </c>
      <c r="N106" s="252">
        <f t="shared" si="7"/>
        <v>57</v>
      </c>
      <c r="O106" s="109"/>
      <c r="P106">
        <v>5</v>
      </c>
    </row>
    <row r="107" spans="1:18" ht="16.5" thickBot="1" x14ac:dyDescent="0.3">
      <c r="A107" s="220">
        <v>89</v>
      </c>
      <c r="B107" s="126">
        <v>0.53888888888888697</v>
      </c>
      <c r="C107" s="113" t="s">
        <v>192</v>
      </c>
      <c r="D107" s="113" t="s">
        <v>10</v>
      </c>
      <c r="E107" s="34" t="s">
        <v>11</v>
      </c>
      <c r="F107" s="218" t="s">
        <v>21</v>
      </c>
      <c r="G107" s="26" t="s">
        <v>207</v>
      </c>
      <c r="H107" s="77" t="s">
        <v>23</v>
      </c>
      <c r="I107" s="26" t="s">
        <v>231</v>
      </c>
      <c r="J107" s="26" t="s">
        <v>232</v>
      </c>
      <c r="K107" s="26" t="s">
        <v>233</v>
      </c>
      <c r="L107" s="246"/>
      <c r="M107" s="251">
        <f t="shared" si="6"/>
        <v>0.687037037037037</v>
      </c>
      <c r="N107" s="252">
        <f t="shared" si="7"/>
        <v>68</v>
      </c>
      <c r="O107" s="109"/>
      <c r="P107">
        <v>1</v>
      </c>
    </row>
    <row r="108" spans="1:18" ht="16.5" thickBot="1" x14ac:dyDescent="0.3">
      <c r="A108" s="222">
        <v>36</v>
      </c>
      <c r="B108" s="127">
        <v>0.54861111111110905</v>
      </c>
      <c r="C108" s="113" t="s">
        <v>191</v>
      </c>
      <c r="D108" s="113" t="s">
        <v>10</v>
      </c>
      <c r="E108" s="228" t="s">
        <v>12</v>
      </c>
      <c r="F108" s="218" t="s">
        <v>21</v>
      </c>
      <c r="G108" s="237" t="s">
        <v>207</v>
      </c>
      <c r="H108" s="238" t="s">
        <v>23</v>
      </c>
      <c r="I108" s="237" t="s">
        <v>237</v>
      </c>
      <c r="J108" s="237" t="s">
        <v>238</v>
      </c>
      <c r="K108" s="237" t="s">
        <v>239</v>
      </c>
      <c r="L108" s="246"/>
      <c r="M108" s="251">
        <f t="shared" si="6"/>
        <v>0.65625</v>
      </c>
      <c r="N108" s="252">
        <f t="shared" si="7"/>
        <v>53</v>
      </c>
      <c r="O108" s="109"/>
      <c r="P108">
        <v>2</v>
      </c>
    </row>
    <row r="109" spans="1:18" ht="16.5" thickBot="1" x14ac:dyDescent="0.3">
      <c r="A109" s="219">
        <v>145</v>
      </c>
      <c r="B109" s="223">
        <v>0.50972222222222696</v>
      </c>
      <c r="C109" s="113" t="s">
        <v>193</v>
      </c>
      <c r="D109" s="113" t="s">
        <v>13</v>
      </c>
      <c r="E109" s="226" t="s">
        <v>16</v>
      </c>
      <c r="F109" s="218" t="s">
        <v>27</v>
      </c>
      <c r="G109" s="235" t="s">
        <v>207</v>
      </c>
      <c r="H109" s="240" t="s">
        <v>23</v>
      </c>
      <c r="I109" s="235" t="s">
        <v>243</v>
      </c>
      <c r="J109" s="235" t="s">
        <v>244</v>
      </c>
      <c r="K109" s="235" t="s">
        <v>245</v>
      </c>
      <c r="L109" s="140"/>
      <c r="M109" s="251">
        <f t="shared" si="6"/>
        <v>0.72115384615384615</v>
      </c>
      <c r="N109" s="252">
        <f t="shared" si="7"/>
        <v>58</v>
      </c>
      <c r="O109" s="109"/>
      <c r="P109">
        <v>1</v>
      </c>
    </row>
    <row r="110" spans="1:18" ht="16.5" thickBot="1" x14ac:dyDescent="0.3">
      <c r="A110" s="220">
        <v>39</v>
      </c>
      <c r="B110" s="126">
        <v>0.563194444444442</v>
      </c>
      <c r="C110" s="113" t="s">
        <v>191</v>
      </c>
      <c r="D110" s="113" t="s">
        <v>10</v>
      </c>
      <c r="E110" s="34" t="s">
        <v>12</v>
      </c>
      <c r="F110" s="218" t="s">
        <v>27</v>
      </c>
      <c r="G110" s="26" t="s">
        <v>207</v>
      </c>
      <c r="H110" s="77" t="s">
        <v>23</v>
      </c>
      <c r="I110" s="26" t="s">
        <v>228</v>
      </c>
      <c r="J110" s="26" t="s">
        <v>229</v>
      </c>
      <c r="K110" s="26" t="s">
        <v>230</v>
      </c>
      <c r="L110" s="247"/>
      <c r="M110" s="251">
        <f t="shared" si="6"/>
        <v>0.66874999999999996</v>
      </c>
      <c r="N110" s="252">
        <f t="shared" si="7"/>
        <v>54</v>
      </c>
      <c r="O110" s="109"/>
      <c r="P110">
        <v>4</v>
      </c>
    </row>
    <row r="111" spans="1:18" ht="16.5" thickBot="1" x14ac:dyDescent="0.3">
      <c r="A111" s="220">
        <v>139</v>
      </c>
      <c r="B111" s="223">
        <v>0.45624999999999999</v>
      </c>
      <c r="C111" s="113" t="s">
        <v>193</v>
      </c>
      <c r="D111" s="113" t="s">
        <v>13</v>
      </c>
      <c r="E111" s="34" t="s">
        <v>15</v>
      </c>
      <c r="F111" s="218" t="s">
        <v>27</v>
      </c>
      <c r="G111" s="26" t="s">
        <v>293</v>
      </c>
      <c r="H111" s="77" t="s">
        <v>23</v>
      </c>
      <c r="I111" s="26" t="s">
        <v>297</v>
      </c>
      <c r="J111" s="26" t="s">
        <v>298</v>
      </c>
      <c r="K111" s="26" t="s">
        <v>299</v>
      </c>
      <c r="L111" s="140"/>
      <c r="M111" s="251">
        <f t="shared" si="6"/>
        <v>0.67173913043478262</v>
      </c>
      <c r="N111" s="252">
        <f t="shared" si="7"/>
        <v>40.5</v>
      </c>
      <c r="O111" s="109"/>
      <c r="P111">
        <v>4</v>
      </c>
    </row>
    <row r="112" spans="1:18" ht="16.5" thickBot="1" x14ac:dyDescent="0.3">
      <c r="A112" s="222">
        <v>517</v>
      </c>
      <c r="B112" s="223">
        <v>0.58750000000001901</v>
      </c>
      <c r="C112" s="113" t="s">
        <v>194</v>
      </c>
      <c r="D112" s="113" t="s">
        <v>13</v>
      </c>
      <c r="E112" s="228" t="s">
        <v>17</v>
      </c>
      <c r="F112" s="218" t="s">
        <v>27</v>
      </c>
      <c r="G112" s="237" t="s">
        <v>293</v>
      </c>
      <c r="H112" s="238" t="s">
        <v>23</v>
      </c>
      <c r="I112" s="237" t="s">
        <v>297</v>
      </c>
      <c r="J112" s="237" t="s">
        <v>298</v>
      </c>
      <c r="K112" s="237" t="s">
        <v>299</v>
      </c>
      <c r="L112" s="246"/>
      <c r="M112" s="251">
        <f t="shared" si="6"/>
        <v>0.61964285714285716</v>
      </c>
      <c r="N112" s="252">
        <f t="shared" si="7"/>
        <v>52</v>
      </c>
      <c r="O112" s="109"/>
      <c r="P112">
        <v>6</v>
      </c>
    </row>
    <row r="113" spans="1:16" ht="16.5" thickBot="1" x14ac:dyDescent="0.3">
      <c r="A113" s="219">
        <v>162</v>
      </c>
      <c r="B113" s="223">
        <v>0.60208333333335495</v>
      </c>
      <c r="C113" s="113" t="s">
        <v>193</v>
      </c>
      <c r="D113" s="113" t="s">
        <v>13</v>
      </c>
      <c r="E113" s="226" t="s">
        <v>16</v>
      </c>
      <c r="F113" s="218" t="s">
        <v>27</v>
      </c>
      <c r="G113" s="235" t="s">
        <v>293</v>
      </c>
      <c r="H113" s="240" t="s">
        <v>23</v>
      </c>
      <c r="I113" s="235" t="s">
        <v>297</v>
      </c>
      <c r="J113" s="235" t="s">
        <v>298</v>
      </c>
      <c r="K113" s="235" t="s">
        <v>299</v>
      </c>
      <c r="L113" s="140"/>
      <c r="M113" s="251">
        <f t="shared" si="6"/>
        <v>0.6711538461538461</v>
      </c>
      <c r="N113" s="252">
        <f t="shared" si="7"/>
        <v>54</v>
      </c>
      <c r="O113" s="109"/>
      <c r="P113">
        <v>4</v>
      </c>
    </row>
    <row r="114" spans="1:16" ht="16.5" thickBot="1" x14ac:dyDescent="0.3">
      <c r="A114" s="220">
        <v>187</v>
      </c>
      <c r="B114" s="223">
        <v>0.45138888888888901</v>
      </c>
      <c r="C114" s="113" t="s">
        <v>194</v>
      </c>
      <c r="D114" s="113" t="s">
        <v>13</v>
      </c>
      <c r="E114" s="34" t="s">
        <v>14</v>
      </c>
      <c r="F114" s="218" t="s">
        <v>46</v>
      </c>
      <c r="G114" s="26" t="s">
        <v>326</v>
      </c>
      <c r="H114" s="77" t="s">
        <v>23</v>
      </c>
      <c r="I114" s="26" t="s">
        <v>328</v>
      </c>
      <c r="J114" s="26" t="s">
        <v>329</v>
      </c>
      <c r="K114" s="26" t="s">
        <v>330</v>
      </c>
      <c r="L114" s="246"/>
      <c r="M114" s="251">
        <f t="shared" si="6"/>
        <v>0.68846153846153846</v>
      </c>
      <c r="N114" s="252">
        <f t="shared" si="7"/>
        <v>69</v>
      </c>
      <c r="O114" s="109"/>
      <c r="P114">
        <v>1</v>
      </c>
    </row>
    <row r="115" spans="1:16" ht="16.5" thickBot="1" x14ac:dyDescent="0.3">
      <c r="A115" s="220">
        <v>26</v>
      </c>
      <c r="B115" s="126">
        <v>0.49027777777777598</v>
      </c>
      <c r="C115" s="113" t="s">
        <v>191</v>
      </c>
      <c r="D115" s="113" t="s">
        <v>10</v>
      </c>
      <c r="E115" s="34" t="s">
        <v>11</v>
      </c>
      <c r="F115" s="218" t="s">
        <v>46</v>
      </c>
      <c r="G115" s="26" t="s">
        <v>326</v>
      </c>
      <c r="H115" s="77" t="s">
        <v>23</v>
      </c>
      <c r="I115" s="26" t="s">
        <v>331</v>
      </c>
      <c r="J115" s="26" t="s">
        <v>332</v>
      </c>
      <c r="K115" s="26" t="s">
        <v>333</v>
      </c>
      <c r="L115" s="246"/>
      <c r="M115" s="251">
        <f t="shared" si="6"/>
        <v>0.70370370370370372</v>
      </c>
      <c r="N115" s="252">
        <f t="shared" si="7"/>
        <v>70</v>
      </c>
      <c r="O115" s="109"/>
      <c r="P115">
        <v>2</v>
      </c>
    </row>
    <row r="116" spans="1:16" ht="16.5" thickBot="1" x14ac:dyDescent="0.3">
      <c r="A116" s="222">
        <v>521</v>
      </c>
      <c r="B116" s="223">
        <v>0.60694444444446705</v>
      </c>
      <c r="C116" s="113" t="s">
        <v>194</v>
      </c>
      <c r="D116" s="113" t="s">
        <v>13</v>
      </c>
      <c r="E116" s="228" t="s">
        <v>17</v>
      </c>
      <c r="F116" s="218" t="s">
        <v>46</v>
      </c>
      <c r="G116" s="237" t="s">
        <v>326</v>
      </c>
      <c r="H116" s="238" t="s">
        <v>23</v>
      </c>
      <c r="I116" s="237" t="s">
        <v>354</v>
      </c>
      <c r="J116" s="237" t="s">
        <v>355</v>
      </c>
      <c r="K116" s="237" t="s">
        <v>356</v>
      </c>
      <c r="L116" s="246"/>
      <c r="M116" s="251">
        <f t="shared" si="6"/>
        <v>0.625</v>
      </c>
      <c r="N116" s="252">
        <f t="shared" si="7"/>
        <v>50</v>
      </c>
      <c r="O116" s="109"/>
      <c r="P116">
        <v>5</v>
      </c>
    </row>
    <row r="117" spans="1:16" ht="16.5" thickBot="1" x14ac:dyDescent="0.3">
      <c r="A117" s="219">
        <v>166</v>
      </c>
      <c r="B117" s="223">
        <v>0.63125000000002596</v>
      </c>
      <c r="C117" s="113" t="s">
        <v>193</v>
      </c>
      <c r="D117" s="113" t="s">
        <v>18</v>
      </c>
      <c r="E117" s="226" t="s">
        <v>19</v>
      </c>
      <c r="F117" s="218" t="s">
        <v>46</v>
      </c>
      <c r="G117" s="235" t="s">
        <v>326</v>
      </c>
      <c r="H117" s="240" t="s">
        <v>23</v>
      </c>
      <c r="I117" s="235" t="s">
        <v>354</v>
      </c>
      <c r="J117" s="235" t="s">
        <v>355</v>
      </c>
      <c r="K117" s="244" t="s">
        <v>356</v>
      </c>
      <c r="L117" s="140"/>
      <c r="M117" s="251">
        <f t="shared" si="6"/>
        <v>0.59827586206896555</v>
      </c>
      <c r="N117" s="252">
        <f t="shared" si="7"/>
        <v>49</v>
      </c>
      <c r="O117" s="109"/>
      <c r="P117">
        <v>4</v>
      </c>
    </row>
    <row r="118" spans="1:16" ht="16.5" thickBot="1" x14ac:dyDescent="0.3">
      <c r="A118" s="220">
        <v>96</v>
      </c>
      <c r="B118" s="126">
        <v>0.57291666666666397</v>
      </c>
      <c r="C118" s="113" t="s">
        <v>192</v>
      </c>
      <c r="D118" s="116" t="s">
        <v>10</v>
      </c>
      <c r="E118" s="34" t="s">
        <v>11</v>
      </c>
      <c r="F118" s="218" t="s">
        <v>46</v>
      </c>
      <c r="G118" s="26" t="s">
        <v>326</v>
      </c>
      <c r="H118" s="77" t="s">
        <v>23</v>
      </c>
      <c r="I118" s="26" t="s">
        <v>328</v>
      </c>
      <c r="J118" s="26" t="s">
        <v>329</v>
      </c>
      <c r="K118" s="102" t="s">
        <v>330</v>
      </c>
      <c r="L118" s="246"/>
      <c r="M118" s="251">
        <f t="shared" si="6"/>
        <v>0.70370370370370372</v>
      </c>
      <c r="N118" s="252">
        <f t="shared" si="7"/>
        <v>71</v>
      </c>
      <c r="O118" s="109"/>
      <c r="P118">
        <v>1</v>
      </c>
    </row>
    <row r="119" spans="1:16" ht="16.5" thickBot="1" x14ac:dyDescent="0.3">
      <c r="A119" s="220">
        <v>47</v>
      </c>
      <c r="B119" s="126">
        <v>0.61180555555555205</v>
      </c>
      <c r="C119" s="113" t="s">
        <v>191</v>
      </c>
      <c r="D119" s="113" t="s">
        <v>10</v>
      </c>
      <c r="E119" s="34" t="s">
        <v>12</v>
      </c>
      <c r="F119" s="218" t="s">
        <v>46</v>
      </c>
      <c r="G119" s="26" t="s">
        <v>326</v>
      </c>
      <c r="H119" s="77" t="s">
        <v>23</v>
      </c>
      <c r="I119" s="26" t="s">
        <v>334</v>
      </c>
      <c r="J119" s="26" t="s">
        <v>335</v>
      </c>
      <c r="K119" s="102" t="s">
        <v>336</v>
      </c>
      <c r="L119" s="246"/>
      <c r="M119" s="251">
        <f t="shared" si="6"/>
        <v>0.70416666666666672</v>
      </c>
      <c r="N119" s="252">
        <f t="shared" si="7"/>
        <v>57</v>
      </c>
      <c r="O119" s="109"/>
      <c r="P119">
        <v>1</v>
      </c>
    </row>
    <row r="120" spans="1:16" ht="16.5" thickBot="1" x14ac:dyDescent="0.3">
      <c r="A120" s="188">
        <v>26</v>
      </c>
      <c r="E120" s="189" t="s">
        <v>11</v>
      </c>
      <c r="F120" s="218" t="s">
        <v>542</v>
      </c>
      <c r="G120" s="190" t="s">
        <v>326</v>
      </c>
      <c r="H120" s="190" t="s">
        <v>327</v>
      </c>
      <c r="I120" s="190" t="s">
        <v>331</v>
      </c>
      <c r="J120" s="190" t="s">
        <v>332</v>
      </c>
      <c r="K120" s="199" t="s">
        <v>333</v>
      </c>
      <c r="L120" s="140">
        <f>LOOKUP(A120,TEAMS!A:A,TEAMS!O:O)</f>
        <v>2</v>
      </c>
      <c r="P120">
        <v>1</v>
      </c>
    </row>
    <row r="121" spans="1:16" ht="16.5" thickBot="1" x14ac:dyDescent="0.3">
      <c r="A121" s="183">
        <v>47</v>
      </c>
      <c r="E121" s="184" t="s">
        <v>12</v>
      </c>
      <c r="F121" s="218" t="s">
        <v>542</v>
      </c>
      <c r="G121" s="185" t="s">
        <v>326</v>
      </c>
      <c r="H121" s="185" t="s">
        <v>327</v>
      </c>
      <c r="I121" s="185" t="s">
        <v>334</v>
      </c>
      <c r="J121" s="185" t="s">
        <v>335</v>
      </c>
      <c r="K121" s="185" t="s">
        <v>336</v>
      </c>
      <c r="L121" s="140">
        <f>LOOKUP(A121,TEAMS!A:A,TEAMS!O:O)</f>
        <v>1</v>
      </c>
      <c r="P121">
        <v>1</v>
      </c>
    </row>
    <row r="122" spans="1:16" ht="16.5" thickBot="1" x14ac:dyDescent="0.3">
      <c r="A122" s="187">
        <v>64</v>
      </c>
      <c r="E122" s="146" t="s">
        <v>12</v>
      </c>
      <c r="F122" s="218" t="s">
        <v>542</v>
      </c>
      <c r="G122" s="147" t="s">
        <v>326</v>
      </c>
      <c r="H122" s="147" t="s">
        <v>327</v>
      </c>
      <c r="I122" s="147" t="s">
        <v>338</v>
      </c>
      <c r="J122" s="147" t="s">
        <v>339</v>
      </c>
      <c r="K122" s="147" t="s">
        <v>340</v>
      </c>
      <c r="L122" s="140">
        <f>LOOKUP(A122,TEAMS!A:A,TEAMS!O:O)</f>
        <v>11</v>
      </c>
      <c r="P122">
        <v>1</v>
      </c>
    </row>
    <row r="123" spans="1:16" ht="16.5" thickBot="1" x14ac:dyDescent="0.3">
      <c r="A123" s="187">
        <v>96</v>
      </c>
      <c r="E123" s="146" t="s">
        <v>11</v>
      </c>
      <c r="F123" s="218" t="s">
        <v>542</v>
      </c>
      <c r="G123" s="147" t="s">
        <v>326</v>
      </c>
      <c r="H123" s="147" t="s">
        <v>327</v>
      </c>
      <c r="I123" s="147" t="s">
        <v>328</v>
      </c>
      <c r="J123" s="147" t="s">
        <v>329</v>
      </c>
      <c r="K123" s="147" t="s">
        <v>330</v>
      </c>
      <c r="L123" s="140">
        <f>LOOKUP(A123,TEAMS!A:A,TEAMS!O:O)</f>
        <v>1</v>
      </c>
      <c r="P123">
        <v>1</v>
      </c>
    </row>
    <row r="124" spans="1:16" ht="16.5" thickBot="1" x14ac:dyDescent="0.3">
      <c r="A124" s="188">
        <v>130</v>
      </c>
      <c r="E124" s="189" t="s">
        <v>15</v>
      </c>
      <c r="F124" s="218" t="s">
        <v>543</v>
      </c>
      <c r="G124" s="190" t="s">
        <v>326</v>
      </c>
      <c r="H124" s="190" t="s">
        <v>327</v>
      </c>
      <c r="I124" s="190" t="s">
        <v>338</v>
      </c>
      <c r="J124" s="190" t="s">
        <v>339</v>
      </c>
      <c r="K124" s="190" t="s">
        <v>340</v>
      </c>
      <c r="L124" s="140">
        <f>LOOKUP(A124,TEAMS!A:A,TEAMS!O:O)</f>
        <v>6</v>
      </c>
      <c r="P124">
        <v>2</v>
      </c>
    </row>
    <row r="125" spans="1:16" ht="16.5" thickBot="1" x14ac:dyDescent="0.3">
      <c r="A125" s="183">
        <v>146</v>
      </c>
      <c r="E125" s="184" t="s">
        <v>16</v>
      </c>
      <c r="F125" s="218" t="s">
        <v>543</v>
      </c>
      <c r="G125" s="185" t="s">
        <v>326</v>
      </c>
      <c r="H125" s="185" t="s">
        <v>327</v>
      </c>
      <c r="I125" s="185" t="s">
        <v>334</v>
      </c>
      <c r="J125" s="185" t="s">
        <v>335</v>
      </c>
      <c r="K125" s="185" t="s">
        <v>336</v>
      </c>
      <c r="L125" s="140">
        <f>LOOKUP(A125,TEAMS!A:A,TEAMS!O:O)</f>
        <v>6</v>
      </c>
      <c r="P125">
        <v>2</v>
      </c>
    </row>
    <row r="126" spans="1:16" ht="16.5" thickBot="1" x14ac:dyDescent="0.3">
      <c r="A126" s="187">
        <v>187</v>
      </c>
      <c r="E126" s="146" t="s">
        <v>14</v>
      </c>
      <c r="F126" s="218" t="s">
        <v>543</v>
      </c>
      <c r="G126" s="147" t="s">
        <v>326</v>
      </c>
      <c r="H126" s="147" t="s">
        <v>327</v>
      </c>
      <c r="I126" s="147" t="s">
        <v>328</v>
      </c>
      <c r="J126" s="147" t="s">
        <v>329</v>
      </c>
      <c r="K126" s="147" t="s">
        <v>330</v>
      </c>
      <c r="L126" s="140">
        <f>LOOKUP(A126,TEAMS!A:A,TEAMS!O:O)</f>
        <v>1</v>
      </c>
      <c r="P126">
        <v>2</v>
      </c>
    </row>
    <row r="127" spans="1:16" ht="16.5" thickBot="1" x14ac:dyDescent="0.3">
      <c r="A127" s="187">
        <v>521</v>
      </c>
      <c r="E127" s="146" t="s">
        <v>17</v>
      </c>
      <c r="F127" s="218" t="s">
        <v>543</v>
      </c>
      <c r="G127" s="147" t="s">
        <v>326</v>
      </c>
      <c r="H127" s="147" t="s">
        <v>327</v>
      </c>
      <c r="I127" s="147" t="s">
        <v>354</v>
      </c>
      <c r="J127" s="147" t="s">
        <v>355</v>
      </c>
      <c r="K127" s="147" t="s">
        <v>356</v>
      </c>
      <c r="L127" s="140">
        <f>LOOKUP(A127,TEAMS!A:A,TEAMS!O:O)</f>
        <v>5</v>
      </c>
      <c r="P127">
        <v>2</v>
      </c>
    </row>
    <row r="128" spans="1:16" ht="16.5" thickBot="1" x14ac:dyDescent="0.3">
      <c r="A128" s="222">
        <v>3</v>
      </c>
      <c r="B128" s="126">
        <v>0.36388888888888898</v>
      </c>
      <c r="C128" s="113" t="s">
        <v>191</v>
      </c>
      <c r="D128" s="113" t="s">
        <v>10</v>
      </c>
      <c r="E128" s="228" t="s">
        <v>11</v>
      </c>
      <c r="F128" s="218" t="s">
        <v>21</v>
      </c>
      <c r="G128" s="237" t="s">
        <v>398</v>
      </c>
      <c r="H128" s="238" t="s">
        <v>23</v>
      </c>
      <c r="I128" s="237" t="s">
        <v>454</v>
      </c>
      <c r="J128" s="237" t="s">
        <v>455</v>
      </c>
      <c r="K128" s="237" t="s">
        <v>528</v>
      </c>
      <c r="L128" s="250" t="s">
        <v>9</v>
      </c>
      <c r="M128" s="251">
        <f t="shared" ref="M128:M135" si="8">VLOOKUP(A128,maincorescores,14)</f>
        <v>0.64074074074074072</v>
      </c>
      <c r="N128" s="252">
        <f t="shared" ref="N128:N135" si="9">VLOOKUP(A128,maincorescores,15)</f>
        <v>64</v>
      </c>
      <c r="O128" s="109"/>
      <c r="P128">
        <v>4</v>
      </c>
    </row>
    <row r="129" spans="1:16" ht="16.5" thickBot="1" x14ac:dyDescent="0.3">
      <c r="A129" s="219">
        <v>123</v>
      </c>
      <c r="B129" s="223">
        <v>0.36875000000000002</v>
      </c>
      <c r="C129" s="113" t="s">
        <v>193</v>
      </c>
      <c r="D129" s="113" t="s">
        <v>13</v>
      </c>
      <c r="E129" s="226" t="s">
        <v>15</v>
      </c>
      <c r="F129" s="218" t="s">
        <v>27</v>
      </c>
      <c r="G129" s="235" t="s">
        <v>398</v>
      </c>
      <c r="H129" s="240" t="s">
        <v>23</v>
      </c>
      <c r="I129" s="235" t="s">
        <v>376</v>
      </c>
      <c r="J129" s="235" t="s">
        <v>448</v>
      </c>
      <c r="K129" s="235" t="s">
        <v>449</v>
      </c>
      <c r="L129" s="140"/>
      <c r="M129" s="251">
        <f t="shared" si="8"/>
        <v>0.66304347826086951</v>
      </c>
      <c r="N129" s="252">
        <f t="shared" si="9"/>
        <v>40.5</v>
      </c>
      <c r="O129" s="109"/>
      <c r="P129">
        <v>6</v>
      </c>
    </row>
    <row r="130" spans="1:16" ht="16.5" thickBot="1" x14ac:dyDescent="0.3">
      <c r="A130" s="220">
        <v>512</v>
      </c>
      <c r="B130" s="223">
        <v>0.55347222222223502</v>
      </c>
      <c r="C130" s="113" t="s">
        <v>194</v>
      </c>
      <c r="D130" s="113" t="s">
        <v>13</v>
      </c>
      <c r="E130" s="34" t="s">
        <v>17</v>
      </c>
      <c r="F130" s="218" t="s">
        <v>27</v>
      </c>
      <c r="G130" s="26" t="s">
        <v>398</v>
      </c>
      <c r="H130" s="77" t="s">
        <v>23</v>
      </c>
      <c r="I130" s="26" t="s">
        <v>450</v>
      </c>
      <c r="J130" s="26" t="s">
        <v>451</v>
      </c>
      <c r="K130" s="26" t="s">
        <v>452</v>
      </c>
      <c r="L130" s="246"/>
      <c r="M130" s="251">
        <f t="shared" si="8"/>
        <v>0.65</v>
      </c>
      <c r="N130" s="252">
        <f t="shared" si="9"/>
        <v>53</v>
      </c>
      <c r="O130" s="109"/>
      <c r="P130">
        <v>2</v>
      </c>
    </row>
    <row r="131" spans="1:16" ht="16.5" thickBot="1" x14ac:dyDescent="0.3">
      <c r="A131" s="220">
        <v>137</v>
      </c>
      <c r="B131" s="223">
        <v>0.44652777777777702</v>
      </c>
      <c r="C131" s="113" t="s">
        <v>193</v>
      </c>
      <c r="D131" s="120" t="s">
        <v>13</v>
      </c>
      <c r="E131" s="34" t="s">
        <v>15</v>
      </c>
      <c r="F131" s="233" t="s">
        <v>46</v>
      </c>
      <c r="G131" s="77" t="s">
        <v>130</v>
      </c>
      <c r="H131" s="77" t="s">
        <v>23</v>
      </c>
      <c r="I131" s="77" t="s">
        <v>140</v>
      </c>
      <c r="J131" s="77" t="s">
        <v>141</v>
      </c>
      <c r="K131" s="77" t="s">
        <v>142</v>
      </c>
      <c r="L131" s="140"/>
      <c r="M131" s="251">
        <f t="shared" si="8"/>
        <v>0.7</v>
      </c>
      <c r="N131" s="252">
        <f t="shared" si="9"/>
        <v>42</v>
      </c>
      <c r="O131" s="109"/>
      <c r="P131">
        <v>1</v>
      </c>
    </row>
    <row r="132" spans="1:16" ht="16.5" thickBot="1" x14ac:dyDescent="0.3">
      <c r="A132" s="222">
        <v>27</v>
      </c>
      <c r="B132" s="126">
        <v>0.49513888888888702</v>
      </c>
      <c r="C132" s="113" t="s">
        <v>191</v>
      </c>
      <c r="D132" s="120" t="s">
        <v>10</v>
      </c>
      <c r="E132" s="229" t="s">
        <v>11</v>
      </c>
      <c r="F132" s="233" t="s">
        <v>46</v>
      </c>
      <c r="G132" s="238" t="s">
        <v>130</v>
      </c>
      <c r="H132" s="238" t="s">
        <v>23</v>
      </c>
      <c r="I132" s="238" t="s">
        <v>132</v>
      </c>
      <c r="J132" s="238" t="s">
        <v>133</v>
      </c>
      <c r="K132" s="238" t="s">
        <v>119</v>
      </c>
      <c r="L132" s="249"/>
      <c r="M132" s="251">
        <f t="shared" si="8"/>
        <v>0.67962962962962958</v>
      </c>
      <c r="N132" s="252">
        <f t="shared" si="9"/>
        <v>68</v>
      </c>
      <c r="O132" s="109"/>
      <c r="P132">
        <v>6</v>
      </c>
    </row>
    <row r="133" spans="1:16" ht="16.5" thickBot="1" x14ac:dyDescent="0.3">
      <c r="A133" s="219">
        <v>74</v>
      </c>
      <c r="B133" s="126">
        <v>0.43194444444444402</v>
      </c>
      <c r="C133" s="113" t="s">
        <v>203</v>
      </c>
      <c r="D133" s="114" t="s">
        <v>10</v>
      </c>
      <c r="E133" s="231" t="s">
        <v>12</v>
      </c>
      <c r="F133" s="233" t="s">
        <v>46</v>
      </c>
      <c r="G133" s="240" t="s">
        <v>130</v>
      </c>
      <c r="H133" s="240" t="s">
        <v>23</v>
      </c>
      <c r="I133" s="240" t="s">
        <v>137</v>
      </c>
      <c r="J133" s="240" t="s">
        <v>138</v>
      </c>
      <c r="K133" s="240" t="s">
        <v>139</v>
      </c>
      <c r="L133" s="246"/>
      <c r="M133" s="251">
        <f t="shared" si="8"/>
        <v>0.7104166666666667</v>
      </c>
      <c r="N133" s="252">
        <f t="shared" si="9"/>
        <v>57</v>
      </c>
      <c r="O133" s="109"/>
      <c r="P133">
        <v>3</v>
      </c>
    </row>
    <row r="134" spans="1:16" ht="16.5" thickBot="1" x14ac:dyDescent="0.3">
      <c r="A134" s="220">
        <v>163</v>
      </c>
      <c r="B134" s="223">
        <v>0.61666666666669101</v>
      </c>
      <c r="C134" s="113" t="s">
        <v>193</v>
      </c>
      <c r="D134" s="113" t="s">
        <v>18</v>
      </c>
      <c r="E134" s="37" t="s">
        <v>19</v>
      </c>
      <c r="F134" s="233" t="s">
        <v>46</v>
      </c>
      <c r="G134" s="77" t="s">
        <v>130</v>
      </c>
      <c r="H134" s="77" t="s">
        <v>23</v>
      </c>
      <c r="I134" s="77" t="s">
        <v>147</v>
      </c>
      <c r="J134" s="77" t="s">
        <v>148</v>
      </c>
      <c r="K134" s="77" t="s">
        <v>149</v>
      </c>
      <c r="L134" s="140"/>
      <c r="M134" s="251">
        <f t="shared" si="8"/>
        <v>0.65689655172413797</v>
      </c>
      <c r="N134" s="252">
        <f t="shared" si="9"/>
        <v>54</v>
      </c>
      <c r="O134" s="109"/>
      <c r="P134">
        <v>2</v>
      </c>
    </row>
    <row r="135" spans="1:16" ht="16.5" thickBot="1" x14ac:dyDescent="0.3">
      <c r="A135" s="221">
        <v>165</v>
      </c>
      <c r="B135" s="223">
        <v>0.62638888888891497</v>
      </c>
      <c r="C135" s="113" t="s">
        <v>193</v>
      </c>
      <c r="D135" s="116" t="s">
        <v>18</v>
      </c>
      <c r="E135" s="227" t="s">
        <v>19</v>
      </c>
      <c r="F135" s="233" t="s">
        <v>46</v>
      </c>
      <c r="G135" s="236" t="s">
        <v>130</v>
      </c>
      <c r="H135" s="236" t="s">
        <v>23</v>
      </c>
      <c r="I135" s="236" t="s">
        <v>155</v>
      </c>
      <c r="J135" s="236" t="s">
        <v>156</v>
      </c>
      <c r="K135" s="236" t="s">
        <v>157</v>
      </c>
      <c r="L135" s="140"/>
      <c r="M135" s="251">
        <f t="shared" si="8"/>
        <v>0.63620689655172413</v>
      </c>
      <c r="N135" s="252">
        <f t="shared" si="9"/>
        <v>52</v>
      </c>
      <c r="O135" s="109"/>
      <c r="P135">
        <v>3</v>
      </c>
    </row>
    <row r="136" spans="1:16" ht="16.5" thickBot="1" x14ac:dyDescent="0.3">
      <c r="A136" s="188"/>
      <c r="E136" s="189"/>
      <c r="F136" s="218" t="s">
        <v>543</v>
      </c>
      <c r="G136" s="190"/>
      <c r="H136" s="190"/>
      <c r="I136" s="190"/>
      <c r="J136" s="190"/>
      <c r="K136" s="242"/>
      <c r="L136" s="140"/>
      <c r="P136">
        <v>6</v>
      </c>
    </row>
  </sheetData>
  <sortState ref="A2:R136">
    <sortCondition ref="G2:G136"/>
  </sortState>
  <pageMargins left="0.7" right="0.7" top="0.75" bottom="0.75" header="0.3" footer="0.3"/>
  <pageSetup paperSize="9" scale="7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opLeftCell="A132" workbookViewId="0">
      <selection activeCell="O122" sqref="O122"/>
    </sheetView>
  </sheetViews>
  <sheetFormatPr defaultRowHeight="15" x14ac:dyDescent="0.25"/>
  <cols>
    <col min="7" max="7" width="35.42578125" bestFit="1" customWidth="1"/>
    <col min="14" max="14" width="9.140625" style="217"/>
  </cols>
  <sheetData>
    <row r="1" spans="1:15" ht="15.75" x14ac:dyDescent="0.25">
      <c r="A1" s="112">
        <v>1</v>
      </c>
      <c r="B1" s="32">
        <v>0.35416666666666669</v>
      </c>
      <c r="C1" s="33" t="s">
        <v>191</v>
      </c>
      <c r="D1" s="33" t="s">
        <v>10</v>
      </c>
      <c r="E1" s="34" t="s">
        <v>11</v>
      </c>
      <c r="F1" s="33" t="s">
        <v>21</v>
      </c>
      <c r="G1" s="26" t="s">
        <v>207</v>
      </c>
      <c r="H1" s="26"/>
      <c r="I1" s="26" t="s">
        <v>234</v>
      </c>
      <c r="J1" s="26" t="s">
        <v>235</v>
      </c>
      <c r="K1" s="26" t="s">
        <v>236</v>
      </c>
      <c r="L1" s="26" t="s">
        <v>9</v>
      </c>
      <c r="M1" s="207" t="str">
        <f t="shared" ref="M1:M32" si="0">VLOOKUP(A1,maincorescores,14)</f>
        <v>WD</v>
      </c>
      <c r="N1" s="215" t="str">
        <f t="shared" ref="N1:N32" si="1">VLOOKUP(A1,maincorescores,15)</f>
        <v>WD</v>
      </c>
      <c r="O1" s="21" t="e">
        <f>RANK(M1,M$1:M$3)</f>
        <v>#VALUE!</v>
      </c>
    </row>
    <row r="2" spans="1:15" ht="15.75" x14ac:dyDescent="0.25">
      <c r="A2" s="112">
        <v>2</v>
      </c>
      <c r="B2" s="32">
        <v>0.35902777777777778</v>
      </c>
      <c r="C2" s="33" t="s">
        <v>191</v>
      </c>
      <c r="D2" s="33" t="s">
        <v>10</v>
      </c>
      <c r="E2" s="34" t="s">
        <v>11</v>
      </c>
      <c r="F2" s="33" t="s">
        <v>21</v>
      </c>
      <c r="G2" s="26" t="s">
        <v>77</v>
      </c>
      <c r="H2" s="26" t="s">
        <v>78</v>
      </c>
      <c r="I2" s="26" t="s">
        <v>82</v>
      </c>
      <c r="J2" s="26" t="s">
        <v>476</v>
      </c>
      <c r="K2" s="26" t="s">
        <v>83</v>
      </c>
      <c r="L2" s="80" t="s">
        <v>9</v>
      </c>
      <c r="M2" s="207">
        <f t="shared" si="0"/>
        <v>0.66111111111111109</v>
      </c>
      <c r="N2" s="215">
        <f t="shared" si="1"/>
        <v>66</v>
      </c>
      <c r="O2" s="21">
        <f t="shared" ref="O2:O3" si="2">RANK(M2,M$1:M$3)</f>
        <v>1</v>
      </c>
    </row>
    <row r="3" spans="1:15" ht="15.75" x14ac:dyDescent="0.25">
      <c r="A3" s="112">
        <v>5</v>
      </c>
      <c r="B3" s="32">
        <v>0.37361111111111101</v>
      </c>
      <c r="C3" s="33" t="s">
        <v>191</v>
      </c>
      <c r="D3" s="33" t="s">
        <v>10</v>
      </c>
      <c r="E3" s="34" t="s">
        <v>11</v>
      </c>
      <c r="F3" s="33" t="s">
        <v>21</v>
      </c>
      <c r="G3" s="26" t="s">
        <v>399</v>
      </c>
      <c r="H3" s="26" t="s">
        <v>405</v>
      </c>
      <c r="I3" s="26" t="s">
        <v>421</v>
      </c>
      <c r="J3" s="26" t="s">
        <v>422</v>
      </c>
      <c r="K3" s="26" t="s">
        <v>423</v>
      </c>
      <c r="L3" s="26" t="s">
        <v>9</v>
      </c>
      <c r="M3" s="207">
        <f t="shared" si="0"/>
        <v>0.64629629629629626</v>
      </c>
      <c r="N3" s="215">
        <f t="shared" si="1"/>
        <v>65</v>
      </c>
      <c r="O3" s="21">
        <f t="shared" si="2"/>
        <v>2</v>
      </c>
    </row>
    <row r="4" spans="1:15" ht="15.75" x14ac:dyDescent="0.25">
      <c r="A4" s="112">
        <v>7</v>
      </c>
      <c r="B4" s="32">
        <v>0.38333333333333303</v>
      </c>
      <c r="C4" s="33" t="s">
        <v>191</v>
      </c>
      <c r="D4" s="42" t="s">
        <v>10</v>
      </c>
      <c r="E4" s="35" t="s">
        <v>11</v>
      </c>
      <c r="F4" s="42" t="s">
        <v>27</v>
      </c>
      <c r="G4" s="78" t="s">
        <v>256</v>
      </c>
      <c r="H4" s="78" t="s">
        <v>266</v>
      </c>
      <c r="I4" s="78" t="s">
        <v>270</v>
      </c>
      <c r="J4" s="78" t="s">
        <v>271</v>
      </c>
      <c r="K4" s="78" t="s">
        <v>272</v>
      </c>
      <c r="L4" s="79"/>
      <c r="M4" s="207">
        <f t="shared" si="0"/>
        <v>0.62592592592592589</v>
      </c>
      <c r="N4" s="215">
        <f t="shared" si="1"/>
        <v>63</v>
      </c>
      <c r="O4" s="21">
        <f>RANK(M4,M$4:M$25,)</f>
        <v>16</v>
      </c>
    </row>
    <row r="5" spans="1:15" ht="15.75" x14ac:dyDescent="0.25">
      <c r="A5" s="112">
        <v>8</v>
      </c>
      <c r="B5" s="32">
        <v>0.38819444444444401</v>
      </c>
      <c r="C5" s="33" t="s">
        <v>191</v>
      </c>
      <c r="D5" s="33" t="s">
        <v>10</v>
      </c>
      <c r="E5" s="34" t="s">
        <v>11</v>
      </c>
      <c r="F5" s="33" t="s">
        <v>27</v>
      </c>
      <c r="G5" s="26" t="s">
        <v>386</v>
      </c>
      <c r="H5" s="26" t="s">
        <v>387</v>
      </c>
      <c r="I5" s="26" t="s">
        <v>390</v>
      </c>
      <c r="J5" s="26" t="s">
        <v>391</v>
      </c>
      <c r="K5" s="26" t="s">
        <v>472</v>
      </c>
      <c r="L5" s="79"/>
      <c r="M5" s="207">
        <f t="shared" si="0"/>
        <v>0.61296296296296293</v>
      </c>
      <c r="N5" s="215">
        <f t="shared" si="1"/>
        <v>63</v>
      </c>
      <c r="O5" s="21">
        <f t="shared" ref="O5:O25" si="3">RANK(M5,M$4:M$25,)</f>
        <v>17</v>
      </c>
    </row>
    <row r="6" spans="1:15" ht="15.75" x14ac:dyDescent="0.25">
      <c r="A6" s="112">
        <v>9</v>
      </c>
      <c r="B6" s="32">
        <v>0.39305555555555499</v>
      </c>
      <c r="C6" s="33" t="s">
        <v>191</v>
      </c>
      <c r="D6" s="33" t="s">
        <v>10</v>
      </c>
      <c r="E6" s="34" t="s">
        <v>11</v>
      </c>
      <c r="F6" s="33" t="s">
        <v>27</v>
      </c>
      <c r="G6" s="26" t="s">
        <v>207</v>
      </c>
      <c r="H6" s="26" t="s">
        <v>220</v>
      </c>
      <c r="I6" s="26" t="s">
        <v>223</v>
      </c>
      <c r="J6" s="26" t="s">
        <v>224</v>
      </c>
      <c r="K6" s="26" t="s">
        <v>225</v>
      </c>
      <c r="L6" s="79"/>
      <c r="M6" s="207">
        <f t="shared" si="0"/>
        <v>0.58518518518518514</v>
      </c>
      <c r="N6" s="215">
        <f t="shared" si="1"/>
        <v>60</v>
      </c>
      <c r="O6" s="21">
        <f t="shared" si="3"/>
        <v>18</v>
      </c>
    </row>
    <row r="7" spans="1:15" ht="15.75" x14ac:dyDescent="0.25">
      <c r="A7" s="112">
        <v>10</v>
      </c>
      <c r="B7" s="32">
        <v>0.39791666666666597</v>
      </c>
      <c r="C7" s="33" t="s">
        <v>191</v>
      </c>
      <c r="D7" s="33" t="s">
        <v>10</v>
      </c>
      <c r="E7" s="34" t="s">
        <v>11</v>
      </c>
      <c r="F7" s="33" t="s">
        <v>46</v>
      </c>
      <c r="G7" s="26" t="s">
        <v>326</v>
      </c>
      <c r="H7" s="26" t="s">
        <v>341</v>
      </c>
      <c r="I7" s="26" t="s">
        <v>345</v>
      </c>
      <c r="J7" s="26" t="s">
        <v>346</v>
      </c>
      <c r="K7" s="26" t="s">
        <v>347</v>
      </c>
      <c r="L7" s="79"/>
      <c r="M7" s="207">
        <f t="shared" si="0"/>
        <v>0.63888888888888884</v>
      </c>
      <c r="N7" s="215">
        <f t="shared" si="1"/>
        <v>64</v>
      </c>
      <c r="O7" s="21">
        <f t="shared" si="3"/>
        <v>14</v>
      </c>
    </row>
    <row r="8" spans="1:15" ht="15.75" x14ac:dyDescent="0.25">
      <c r="A8" s="112">
        <v>11</v>
      </c>
      <c r="B8" s="32">
        <v>0.40277777777777801</v>
      </c>
      <c r="C8" s="33" t="s">
        <v>191</v>
      </c>
      <c r="D8" s="33" t="s">
        <v>10</v>
      </c>
      <c r="E8" s="34" t="s">
        <v>11</v>
      </c>
      <c r="F8" s="33" t="s">
        <v>27</v>
      </c>
      <c r="G8" s="26" t="s">
        <v>398</v>
      </c>
      <c r="H8" s="26" t="s">
        <v>101</v>
      </c>
      <c r="I8" s="26" t="s">
        <v>421</v>
      </c>
      <c r="J8" s="26" t="s">
        <v>436</v>
      </c>
      <c r="K8" s="26" t="s">
        <v>437</v>
      </c>
      <c r="L8" s="79"/>
      <c r="M8" s="207">
        <f t="shared" si="0"/>
        <v>0.64074074074074072</v>
      </c>
      <c r="N8" s="215">
        <f t="shared" si="1"/>
        <v>65</v>
      </c>
      <c r="O8" s="21">
        <f t="shared" si="3"/>
        <v>12</v>
      </c>
    </row>
    <row r="9" spans="1:15" ht="15.75" x14ac:dyDescent="0.25">
      <c r="A9" s="112">
        <v>12</v>
      </c>
      <c r="B9" s="32">
        <v>0.40763888888888899</v>
      </c>
      <c r="C9" s="33" t="s">
        <v>191</v>
      </c>
      <c r="D9" s="33" t="s">
        <v>10</v>
      </c>
      <c r="E9" s="34" t="s">
        <v>11</v>
      </c>
      <c r="F9" s="33" t="s">
        <v>46</v>
      </c>
      <c r="G9" s="26" t="s">
        <v>158</v>
      </c>
      <c r="H9" s="26" t="s">
        <v>171</v>
      </c>
      <c r="I9" s="26" t="s">
        <v>172</v>
      </c>
      <c r="J9" s="26" t="s">
        <v>173</v>
      </c>
      <c r="K9" s="26" t="s">
        <v>68</v>
      </c>
      <c r="L9" s="79"/>
      <c r="M9" s="207" t="str">
        <f t="shared" si="0"/>
        <v>WD</v>
      </c>
      <c r="N9" s="215" t="str">
        <f t="shared" si="1"/>
        <v>WD</v>
      </c>
      <c r="O9" s="21" t="e">
        <f t="shared" si="3"/>
        <v>#VALUE!</v>
      </c>
    </row>
    <row r="10" spans="1:15" ht="15.75" x14ac:dyDescent="0.25">
      <c r="A10" s="112">
        <v>14</v>
      </c>
      <c r="B10" s="32">
        <v>0.41736111111111102</v>
      </c>
      <c r="C10" s="33" t="s">
        <v>191</v>
      </c>
      <c r="D10" s="33" t="s">
        <v>10</v>
      </c>
      <c r="E10" s="34" t="s">
        <v>11</v>
      </c>
      <c r="F10" s="33" t="s">
        <v>27</v>
      </c>
      <c r="G10" s="26" t="s">
        <v>300</v>
      </c>
      <c r="H10" s="26" t="s">
        <v>313</v>
      </c>
      <c r="I10" s="26" t="s">
        <v>166</v>
      </c>
      <c r="J10" s="26" t="s">
        <v>497</v>
      </c>
      <c r="K10" s="80" t="s">
        <v>498</v>
      </c>
      <c r="L10" s="79"/>
      <c r="M10" s="207">
        <f t="shared" si="0"/>
        <v>0.66481481481481486</v>
      </c>
      <c r="N10" s="215">
        <f t="shared" si="1"/>
        <v>66</v>
      </c>
      <c r="O10" s="21">
        <f t="shared" si="3"/>
        <v>7</v>
      </c>
    </row>
    <row r="11" spans="1:15" ht="15.75" x14ac:dyDescent="0.25">
      <c r="A11" s="112">
        <v>15</v>
      </c>
      <c r="B11" s="32">
        <v>0.422222222222222</v>
      </c>
      <c r="C11" s="33" t="s">
        <v>191</v>
      </c>
      <c r="D11" s="25" t="s">
        <v>10</v>
      </c>
      <c r="E11" s="24" t="s">
        <v>11</v>
      </c>
      <c r="F11" s="25" t="s">
        <v>46</v>
      </c>
      <c r="G11" s="24" t="s">
        <v>255</v>
      </c>
      <c r="H11" s="26" t="s">
        <v>47</v>
      </c>
      <c r="I11" s="24" t="s">
        <v>48</v>
      </c>
      <c r="J11" s="24" t="s">
        <v>49</v>
      </c>
      <c r="K11" s="24" t="s">
        <v>50</v>
      </c>
      <c r="L11" s="79"/>
      <c r="M11" s="207">
        <f t="shared" si="0"/>
        <v>0.65555555555555556</v>
      </c>
      <c r="N11" s="215">
        <f t="shared" si="1"/>
        <v>67</v>
      </c>
      <c r="O11" s="21">
        <f t="shared" si="3"/>
        <v>10</v>
      </c>
    </row>
    <row r="12" spans="1:15" ht="15.75" x14ac:dyDescent="0.25">
      <c r="A12" s="112">
        <v>16</v>
      </c>
      <c r="B12" s="32">
        <v>0.42708333333333298</v>
      </c>
      <c r="C12" s="33" t="s">
        <v>191</v>
      </c>
      <c r="D12" s="33" t="s">
        <v>10</v>
      </c>
      <c r="E12" s="34" t="s">
        <v>11</v>
      </c>
      <c r="F12" s="33" t="s">
        <v>27</v>
      </c>
      <c r="G12" s="26" t="s">
        <v>77</v>
      </c>
      <c r="H12" s="26" t="s">
        <v>101</v>
      </c>
      <c r="I12" s="26" t="s">
        <v>104</v>
      </c>
      <c r="J12" s="26" t="s">
        <v>105</v>
      </c>
      <c r="K12" s="26" t="s">
        <v>106</v>
      </c>
      <c r="L12" s="79"/>
      <c r="M12" s="207">
        <f t="shared" si="0"/>
        <v>0.66111111111111109</v>
      </c>
      <c r="N12" s="215">
        <f t="shared" si="1"/>
        <v>66</v>
      </c>
      <c r="O12" s="21">
        <f t="shared" si="3"/>
        <v>8</v>
      </c>
    </row>
    <row r="13" spans="1:15" ht="15.75" x14ac:dyDescent="0.25">
      <c r="A13" s="112">
        <v>17</v>
      </c>
      <c r="B13" s="32">
        <v>0.43194444444444402</v>
      </c>
      <c r="C13" s="33" t="s">
        <v>191</v>
      </c>
      <c r="D13" s="42" t="s">
        <v>10</v>
      </c>
      <c r="E13" s="35" t="s">
        <v>11</v>
      </c>
      <c r="F13" s="42" t="s">
        <v>27</v>
      </c>
      <c r="G13" s="78" t="s">
        <v>256</v>
      </c>
      <c r="H13" s="78" t="s">
        <v>90</v>
      </c>
      <c r="I13" s="78" t="s">
        <v>147</v>
      </c>
      <c r="J13" s="78" t="s">
        <v>260</v>
      </c>
      <c r="K13" s="78" t="s">
        <v>261</v>
      </c>
      <c r="L13" s="79"/>
      <c r="M13" s="207" t="str">
        <f t="shared" si="0"/>
        <v>WD</v>
      </c>
      <c r="N13" s="215" t="str">
        <f t="shared" si="1"/>
        <v>WD</v>
      </c>
      <c r="O13" s="21" t="e">
        <f t="shared" si="3"/>
        <v>#VALUE!</v>
      </c>
    </row>
    <row r="14" spans="1:15" ht="15.75" x14ac:dyDescent="0.25">
      <c r="A14" s="112">
        <v>18</v>
      </c>
      <c r="B14" s="32">
        <v>0.45138888888888801</v>
      </c>
      <c r="C14" s="33" t="s">
        <v>191</v>
      </c>
      <c r="D14" s="33" t="s">
        <v>10</v>
      </c>
      <c r="E14" s="34" t="s">
        <v>11</v>
      </c>
      <c r="F14" s="33" t="s">
        <v>27</v>
      </c>
      <c r="G14" s="26" t="s">
        <v>117</v>
      </c>
      <c r="H14" s="26" t="s">
        <v>118</v>
      </c>
      <c r="I14" s="26" t="s">
        <v>119</v>
      </c>
      <c r="J14" s="26" t="s">
        <v>120</v>
      </c>
      <c r="K14" s="26" t="s">
        <v>121</v>
      </c>
      <c r="L14" s="79"/>
      <c r="M14" s="207">
        <f t="shared" si="0"/>
        <v>0.64074074074074072</v>
      </c>
      <c r="N14" s="215">
        <f t="shared" si="1"/>
        <v>65</v>
      </c>
      <c r="O14" s="21">
        <f t="shared" si="3"/>
        <v>12</v>
      </c>
    </row>
    <row r="15" spans="1:15" ht="15.75" x14ac:dyDescent="0.25">
      <c r="A15" s="112">
        <v>19</v>
      </c>
      <c r="B15" s="32">
        <v>0.45624999999999899</v>
      </c>
      <c r="C15" s="33" t="s">
        <v>191</v>
      </c>
      <c r="D15" s="33" t="s">
        <v>10</v>
      </c>
      <c r="E15" s="34" t="s">
        <v>11</v>
      </c>
      <c r="F15" s="33" t="s">
        <v>46</v>
      </c>
      <c r="G15" s="26" t="s">
        <v>374</v>
      </c>
      <c r="H15" s="26" t="s">
        <v>375</v>
      </c>
      <c r="I15" s="26" t="s">
        <v>376</v>
      </c>
      <c r="J15" s="26" t="s">
        <v>377</v>
      </c>
      <c r="K15" s="26" t="s">
        <v>378</v>
      </c>
      <c r="L15" s="79"/>
      <c r="M15" s="207" t="str">
        <f t="shared" si="0"/>
        <v>WD</v>
      </c>
      <c r="N15" s="215" t="str">
        <f t="shared" si="1"/>
        <v>WD</v>
      </c>
      <c r="O15" s="21" t="e">
        <f t="shared" si="3"/>
        <v>#VALUE!</v>
      </c>
    </row>
    <row r="16" spans="1:15" ht="15.75" x14ac:dyDescent="0.25">
      <c r="A16" s="112">
        <v>20</v>
      </c>
      <c r="B16" s="32">
        <v>0.46111111111110997</v>
      </c>
      <c r="C16" s="33" t="s">
        <v>191</v>
      </c>
      <c r="D16" s="25" t="s">
        <v>10</v>
      </c>
      <c r="E16" s="24" t="s">
        <v>11</v>
      </c>
      <c r="F16" s="25" t="s">
        <v>46</v>
      </c>
      <c r="G16" s="24" t="s">
        <v>255</v>
      </c>
      <c r="H16" s="24" t="s">
        <v>67</v>
      </c>
      <c r="I16" s="24" t="s">
        <v>71</v>
      </c>
      <c r="J16" s="24" t="s">
        <v>72</v>
      </c>
      <c r="K16" s="24" t="s">
        <v>73</v>
      </c>
      <c r="L16" s="79"/>
      <c r="M16" s="207">
        <f t="shared" si="0"/>
        <v>0.64629629629629626</v>
      </c>
      <c r="N16" s="215">
        <f t="shared" si="1"/>
        <v>66</v>
      </c>
      <c r="O16" s="21">
        <f t="shared" si="3"/>
        <v>11</v>
      </c>
    </row>
    <row r="17" spans="1:15" ht="15.75" x14ac:dyDescent="0.25">
      <c r="A17" s="112">
        <v>21</v>
      </c>
      <c r="B17" s="32">
        <v>0.46597222222222101</v>
      </c>
      <c r="C17" s="33" t="s">
        <v>191</v>
      </c>
      <c r="D17" s="33" t="s">
        <v>10</v>
      </c>
      <c r="E17" s="34" t="s">
        <v>11</v>
      </c>
      <c r="F17" s="33" t="s">
        <v>27</v>
      </c>
      <c r="G17" s="26" t="s">
        <v>300</v>
      </c>
      <c r="H17" s="26" t="s">
        <v>313</v>
      </c>
      <c r="I17" s="26" t="s">
        <v>137</v>
      </c>
      <c r="J17" s="26" t="s">
        <v>499</v>
      </c>
      <c r="K17" s="26" t="s">
        <v>500</v>
      </c>
      <c r="L17" s="26" t="s">
        <v>9</v>
      </c>
      <c r="M17" s="207">
        <f t="shared" si="0"/>
        <v>0.687037037037037</v>
      </c>
      <c r="N17" s="215">
        <f t="shared" si="1"/>
        <v>69</v>
      </c>
      <c r="O17" s="21">
        <f t="shared" si="3"/>
        <v>3</v>
      </c>
    </row>
    <row r="18" spans="1:15" ht="15.75" x14ac:dyDescent="0.25">
      <c r="A18" s="112">
        <v>23</v>
      </c>
      <c r="B18" s="32">
        <v>0.47569444444444298</v>
      </c>
      <c r="C18" s="33" t="s">
        <v>191</v>
      </c>
      <c r="D18" s="42" t="s">
        <v>10</v>
      </c>
      <c r="E18" s="35" t="s">
        <v>11</v>
      </c>
      <c r="F18" s="42" t="s">
        <v>27</v>
      </c>
      <c r="G18" s="78" t="s">
        <v>256</v>
      </c>
      <c r="H18" s="78" t="s">
        <v>90</v>
      </c>
      <c r="I18" s="78" t="s">
        <v>257</v>
      </c>
      <c r="J18" s="78" t="s">
        <v>258</v>
      </c>
      <c r="K18" s="78" t="s">
        <v>492</v>
      </c>
      <c r="L18" s="26"/>
      <c r="M18" s="207">
        <f t="shared" si="0"/>
        <v>0.65925925925925921</v>
      </c>
      <c r="N18" s="215">
        <f t="shared" si="1"/>
        <v>66</v>
      </c>
      <c r="O18" s="21">
        <f t="shared" si="3"/>
        <v>9</v>
      </c>
    </row>
    <row r="19" spans="1:15" ht="15.75" x14ac:dyDescent="0.25">
      <c r="A19" s="112">
        <v>25</v>
      </c>
      <c r="B19" s="32">
        <v>0.485416666666665</v>
      </c>
      <c r="C19" s="33" t="s">
        <v>191</v>
      </c>
      <c r="D19" s="33" t="s">
        <v>10</v>
      </c>
      <c r="E19" s="34" t="s">
        <v>11</v>
      </c>
      <c r="F19" s="33" t="s">
        <v>27</v>
      </c>
      <c r="G19" s="26" t="s">
        <v>399</v>
      </c>
      <c r="H19" s="26" t="s">
        <v>405</v>
      </c>
      <c r="I19" s="26" t="s">
        <v>134</v>
      </c>
      <c r="J19" s="26" t="s">
        <v>406</v>
      </c>
      <c r="K19" s="26" t="s">
        <v>407</v>
      </c>
      <c r="L19" s="26"/>
      <c r="M19" s="207">
        <f t="shared" si="0"/>
        <v>0.687037037037037</v>
      </c>
      <c r="N19" s="215">
        <f t="shared" si="1"/>
        <v>69</v>
      </c>
      <c r="O19" s="21">
        <f t="shared" si="3"/>
        <v>3</v>
      </c>
    </row>
    <row r="20" spans="1:15" ht="15.75" x14ac:dyDescent="0.25">
      <c r="A20" s="41">
        <v>26</v>
      </c>
      <c r="B20" s="32">
        <v>0.49027777777777598</v>
      </c>
      <c r="C20" s="33" t="s">
        <v>191</v>
      </c>
      <c r="D20" s="33" t="s">
        <v>10</v>
      </c>
      <c r="E20" s="34" t="s">
        <v>11</v>
      </c>
      <c r="F20" s="33" t="s">
        <v>46</v>
      </c>
      <c r="G20" s="26" t="s">
        <v>326</v>
      </c>
      <c r="H20" s="26" t="s">
        <v>327</v>
      </c>
      <c r="I20" s="26" t="s">
        <v>331</v>
      </c>
      <c r="J20" s="26" t="s">
        <v>332</v>
      </c>
      <c r="K20" s="26" t="s">
        <v>333</v>
      </c>
      <c r="L20" s="79"/>
      <c r="M20" s="207">
        <f t="shared" si="0"/>
        <v>0.70370370370370372</v>
      </c>
      <c r="N20" s="215">
        <f t="shared" si="1"/>
        <v>70</v>
      </c>
      <c r="O20" s="21">
        <f t="shared" si="3"/>
        <v>2</v>
      </c>
    </row>
    <row r="21" spans="1:15" ht="15.75" x14ac:dyDescent="0.25">
      <c r="A21" s="41">
        <v>27</v>
      </c>
      <c r="B21" s="32">
        <v>0.49513888888888702</v>
      </c>
      <c r="C21" s="33" t="s">
        <v>191</v>
      </c>
      <c r="D21" s="40" t="s">
        <v>10</v>
      </c>
      <c r="E21" s="37" t="s">
        <v>11</v>
      </c>
      <c r="F21" s="40" t="s">
        <v>46</v>
      </c>
      <c r="G21" s="77" t="s">
        <v>130</v>
      </c>
      <c r="H21" s="77" t="s">
        <v>131</v>
      </c>
      <c r="I21" s="77" t="s">
        <v>132</v>
      </c>
      <c r="J21" s="77" t="s">
        <v>133</v>
      </c>
      <c r="K21" s="77" t="s">
        <v>119</v>
      </c>
      <c r="L21" s="77"/>
      <c r="M21" s="207">
        <f t="shared" si="0"/>
        <v>0.67962962962962958</v>
      </c>
      <c r="N21" s="215">
        <f t="shared" si="1"/>
        <v>68</v>
      </c>
      <c r="O21" s="21">
        <f t="shared" si="3"/>
        <v>5</v>
      </c>
    </row>
    <row r="22" spans="1:15" ht="15.75" x14ac:dyDescent="0.25">
      <c r="A22" s="41">
        <v>28</v>
      </c>
      <c r="B22" s="32">
        <v>0.499999999999999</v>
      </c>
      <c r="C22" s="33" t="s">
        <v>191</v>
      </c>
      <c r="D22" s="33" t="s">
        <v>10</v>
      </c>
      <c r="E22" s="34" t="s">
        <v>11</v>
      </c>
      <c r="F22" s="33" t="s">
        <v>46</v>
      </c>
      <c r="G22" s="26" t="s">
        <v>158</v>
      </c>
      <c r="H22" s="26" t="s">
        <v>159</v>
      </c>
      <c r="I22" s="26" t="s">
        <v>163</v>
      </c>
      <c r="J22" s="26" t="s">
        <v>164</v>
      </c>
      <c r="K22" s="26" t="s">
        <v>496</v>
      </c>
      <c r="L22" s="26"/>
      <c r="M22" s="207" t="str">
        <f t="shared" si="0"/>
        <v>WD</v>
      </c>
      <c r="N22" s="215" t="str">
        <f t="shared" si="1"/>
        <v>WD</v>
      </c>
      <c r="O22" s="21" t="e">
        <f t="shared" si="3"/>
        <v>#VALUE!</v>
      </c>
    </row>
    <row r="23" spans="1:15" ht="15.75" x14ac:dyDescent="0.25">
      <c r="A23" s="41">
        <v>29</v>
      </c>
      <c r="B23" s="32">
        <v>0.50486111111110998</v>
      </c>
      <c r="C23" s="33" t="s">
        <v>191</v>
      </c>
      <c r="D23" s="33" t="s">
        <v>10</v>
      </c>
      <c r="E23" s="34" t="s">
        <v>11</v>
      </c>
      <c r="F23" s="33" t="s">
        <v>27</v>
      </c>
      <c r="G23" s="26" t="s">
        <v>300</v>
      </c>
      <c r="H23" s="26" t="s">
        <v>301</v>
      </c>
      <c r="I23" s="26" t="s">
        <v>304</v>
      </c>
      <c r="J23" s="26" t="s">
        <v>305</v>
      </c>
      <c r="K23" s="26" t="s">
        <v>306</v>
      </c>
      <c r="L23" s="26" t="s">
        <v>9</v>
      </c>
      <c r="M23" s="207">
        <f t="shared" si="0"/>
        <v>0.67407407407407405</v>
      </c>
      <c r="N23" s="215">
        <f t="shared" si="1"/>
        <v>68</v>
      </c>
      <c r="O23" s="21">
        <f t="shared" si="3"/>
        <v>6</v>
      </c>
    </row>
    <row r="24" spans="1:15" ht="15.75" x14ac:dyDescent="0.25">
      <c r="A24" s="41">
        <v>31</v>
      </c>
      <c r="B24" s="32">
        <v>0.51458333333333195</v>
      </c>
      <c r="C24" s="33" t="s">
        <v>191</v>
      </c>
      <c r="D24" s="34" t="s">
        <v>10</v>
      </c>
      <c r="E24" s="34" t="s">
        <v>11</v>
      </c>
      <c r="F24" s="33" t="s">
        <v>46</v>
      </c>
      <c r="G24" s="26" t="s">
        <v>77</v>
      </c>
      <c r="H24" s="26" t="s">
        <v>90</v>
      </c>
      <c r="I24" s="26" t="s">
        <v>91</v>
      </c>
      <c r="J24" s="26" t="s">
        <v>92</v>
      </c>
      <c r="K24" s="26" t="s">
        <v>81</v>
      </c>
      <c r="L24" s="79"/>
      <c r="M24" s="207">
        <f t="shared" si="0"/>
        <v>0.71666666666666667</v>
      </c>
      <c r="N24" s="215">
        <f t="shared" si="1"/>
        <v>72</v>
      </c>
      <c r="O24" s="21">
        <f t="shared" si="3"/>
        <v>1</v>
      </c>
    </row>
    <row r="25" spans="1:15" ht="15.75" x14ac:dyDescent="0.25">
      <c r="A25" s="128">
        <v>32</v>
      </c>
      <c r="B25" s="129">
        <v>0.44652777777777702</v>
      </c>
      <c r="C25" s="130" t="s">
        <v>191</v>
      </c>
      <c r="D25" s="130" t="s">
        <v>10</v>
      </c>
      <c r="E25" s="131" t="s">
        <v>11</v>
      </c>
      <c r="F25" s="130" t="s">
        <v>27</v>
      </c>
      <c r="G25" s="132" t="s">
        <v>22</v>
      </c>
      <c r="H25" s="132" t="s">
        <v>22</v>
      </c>
      <c r="I25" s="132" t="s">
        <v>35</v>
      </c>
      <c r="J25" s="132" t="s">
        <v>36</v>
      </c>
      <c r="K25" s="132" t="s">
        <v>37</v>
      </c>
      <c r="L25" s="133"/>
      <c r="M25" s="207">
        <f t="shared" si="0"/>
        <v>0.63518518518518519</v>
      </c>
      <c r="N25" s="215">
        <f t="shared" si="1"/>
        <v>63</v>
      </c>
      <c r="O25" s="21">
        <f t="shared" si="3"/>
        <v>15</v>
      </c>
    </row>
    <row r="26" spans="1:15" ht="15.75" x14ac:dyDescent="0.25">
      <c r="A26" s="41">
        <v>36</v>
      </c>
      <c r="B26" s="36">
        <v>0.54861111111110905</v>
      </c>
      <c r="C26" s="33" t="s">
        <v>191</v>
      </c>
      <c r="D26" s="33" t="s">
        <v>10</v>
      </c>
      <c r="E26" s="34" t="s">
        <v>12</v>
      </c>
      <c r="F26" s="33" t="s">
        <v>21</v>
      </c>
      <c r="G26" s="26" t="s">
        <v>207</v>
      </c>
      <c r="H26" s="26"/>
      <c r="I26" s="26" t="s">
        <v>237</v>
      </c>
      <c r="J26" s="26" t="s">
        <v>238</v>
      </c>
      <c r="K26" s="26" t="s">
        <v>239</v>
      </c>
      <c r="L26" s="79"/>
      <c r="M26" s="207">
        <f t="shared" si="0"/>
        <v>0.65625</v>
      </c>
      <c r="N26" s="215">
        <f t="shared" si="1"/>
        <v>53</v>
      </c>
      <c r="O26" s="21">
        <f>RANK(M26,M$26:M$28)</f>
        <v>2</v>
      </c>
    </row>
    <row r="27" spans="1:15" ht="15.75" x14ac:dyDescent="0.25">
      <c r="A27" s="41">
        <v>37</v>
      </c>
      <c r="B27" s="32">
        <v>0.55347222222222003</v>
      </c>
      <c r="C27" s="33" t="s">
        <v>191</v>
      </c>
      <c r="D27" s="33" t="s">
        <v>10</v>
      </c>
      <c r="E27" s="34" t="s">
        <v>12</v>
      </c>
      <c r="F27" s="33" t="s">
        <v>21</v>
      </c>
      <c r="G27" s="26" t="s">
        <v>77</v>
      </c>
      <c r="H27" s="26" t="s">
        <v>78</v>
      </c>
      <c r="I27" s="26" t="s">
        <v>87</v>
      </c>
      <c r="J27" s="26" t="s">
        <v>88</v>
      </c>
      <c r="K27" s="26" t="s">
        <v>89</v>
      </c>
      <c r="L27" s="79"/>
      <c r="M27" s="207">
        <f t="shared" si="0"/>
        <v>0.6958333333333333</v>
      </c>
      <c r="N27" s="215">
        <f t="shared" si="1"/>
        <v>56</v>
      </c>
      <c r="O27" s="21">
        <f t="shared" ref="O27:O28" si="4">RANK(M27,M$26:M$28)</f>
        <v>1</v>
      </c>
    </row>
    <row r="28" spans="1:15" ht="15.75" x14ac:dyDescent="0.25">
      <c r="A28" s="41">
        <v>38</v>
      </c>
      <c r="B28" s="32">
        <v>0.55833333333333102</v>
      </c>
      <c r="C28" s="33" t="s">
        <v>191</v>
      </c>
      <c r="D28" s="33" t="s">
        <v>10</v>
      </c>
      <c r="E28" s="34" t="s">
        <v>12</v>
      </c>
      <c r="F28" s="33" t="s">
        <v>21</v>
      </c>
      <c r="G28" s="26" t="s">
        <v>399</v>
      </c>
      <c r="H28" s="26" t="s">
        <v>405</v>
      </c>
      <c r="I28" s="26" t="s">
        <v>424</v>
      </c>
      <c r="J28" s="26" t="s">
        <v>425</v>
      </c>
      <c r="K28" s="26" t="s">
        <v>426</v>
      </c>
      <c r="L28" s="79"/>
      <c r="M28" s="207">
        <f t="shared" si="0"/>
        <v>0.63958333333333328</v>
      </c>
      <c r="N28" s="215">
        <f t="shared" si="1"/>
        <v>52</v>
      </c>
      <c r="O28" s="21">
        <f t="shared" si="4"/>
        <v>3</v>
      </c>
    </row>
    <row r="29" spans="1:15" ht="15.75" x14ac:dyDescent="0.25">
      <c r="A29" s="41">
        <v>39</v>
      </c>
      <c r="B29" s="32">
        <v>0.563194444444442</v>
      </c>
      <c r="C29" s="33" t="s">
        <v>191</v>
      </c>
      <c r="D29" s="33" t="s">
        <v>10</v>
      </c>
      <c r="E29" s="34" t="s">
        <v>12</v>
      </c>
      <c r="F29" s="33" t="s">
        <v>27</v>
      </c>
      <c r="G29" s="26" t="s">
        <v>207</v>
      </c>
      <c r="H29" s="26" t="s">
        <v>220</v>
      </c>
      <c r="I29" s="26" t="s">
        <v>228</v>
      </c>
      <c r="J29" s="26" t="s">
        <v>229</v>
      </c>
      <c r="K29" s="26" t="s">
        <v>230</v>
      </c>
      <c r="L29" s="80"/>
      <c r="M29" s="207">
        <f t="shared" si="0"/>
        <v>0.66874999999999996</v>
      </c>
      <c r="N29" s="215">
        <f t="shared" si="1"/>
        <v>54</v>
      </c>
      <c r="O29" s="21">
        <f>RANK(M29,M$29:M$50)</f>
        <v>4</v>
      </c>
    </row>
    <row r="30" spans="1:15" ht="15.75" x14ac:dyDescent="0.25">
      <c r="A30" s="41">
        <v>40</v>
      </c>
      <c r="B30" s="32">
        <v>0.56805555555555298</v>
      </c>
      <c r="C30" s="33" t="s">
        <v>191</v>
      </c>
      <c r="D30" s="33" t="s">
        <v>10</v>
      </c>
      <c r="E30" s="34" t="s">
        <v>12</v>
      </c>
      <c r="F30" s="33" t="s">
        <v>27</v>
      </c>
      <c r="G30" s="26" t="s">
        <v>77</v>
      </c>
      <c r="H30" s="26" t="s">
        <v>101</v>
      </c>
      <c r="I30" s="26" t="s">
        <v>107</v>
      </c>
      <c r="J30" s="26" t="s">
        <v>108</v>
      </c>
      <c r="K30" s="26" t="s">
        <v>109</v>
      </c>
      <c r="L30" s="26"/>
      <c r="M30" s="207">
        <f t="shared" si="0"/>
        <v>0.64583333333333337</v>
      </c>
      <c r="N30" s="215">
        <f t="shared" si="1"/>
        <v>52</v>
      </c>
      <c r="O30" s="21">
        <f t="shared" ref="O30:O50" si="5">RANK(M30,M$29:M$50)</f>
        <v>11</v>
      </c>
    </row>
    <row r="31" spans="1:15" ht="15.75" x14ac:dyDescent="0.25">
      <c r="A31" s="41">
        <v>41</v>
      </c>
      <c r="B31" s="32">
        <v>0.57291666666666397</v>
      </c>
      <c r="C31" s="33" t="s">
        <v>191</v>
      </c>
      <c r="D31" s="33" t="s">
        <v>10</v>
      </c>
      <c r="E31" s="34" t="s">
        <v>12</v>
      </c>
      <c r="F31" s="33" t="s">
        <v>46</v>
      </c>
      <c r="G31" s="26" t="s">
        <v>326</v>
      </c>
      <c r="H31" s="26" t="s">
        <v>341</v>
      </c>
      <c r="I31" s="26" t="s">
        <v>477</v>
      </c>
      <c r="J31" s="26" t="s">
        <v>339</v>
      </c>
      <c r="K31" s="26" t="s">
        <v>478</v>
      </c>
      <c r="L31" s="77"/>
      <c r="M31" s="207">
        <f t="shared" si="0"/>
        <v>0.57291666666666663</v>
      </c>
      <c r="N31" s="215">
        <f t="shared" si="1"/>
        <v>47</v>
      </c>
      <c r="O31" s="21">
        <f t="shared" si="5"/>
        <v>18</v>
      </c>
    </row>
    <row r="32" spans="1:15" ht="15.75" x14ac:dyDescent="0.25">
      <c r="A32" s="41">
        <v>42</v>
      </c>
      <c r="B32" s="32">
        <v>0.57777777777777495</v>
      </c>
      <c r="C32" s="33" t="s">
        <v>191</v>
      </c>
      <c r="D32" s="42" t="s">
        <v>10</v>
      </c>
      <c r="E32" s="24" t="s">
        <v>12</v>
      </c>
      <c r="F32" s="25" t="s">
        <v>46</v>
      </c>
      <c r="G32" s="24" t="s">
        <v>255</v>
      </c>
      <c r="H32" s="26" t="s">
        <v>47</v>
      </c>
      <c r="I32" s="24" t="s">
        <v>54</v>
      </c>
      <c r="J32" s="24" t="s">
        <v>55</v>
      </c>
      <c r="K32" s="24" t="s">
        <v>56</v>
      </c>
      <c r="L32" s="77"/>
      <c r="M32" s="207" t="str">
        <f t="shared" si="0"/>
        <v>wd</v>
      </c>
      <c r="N32" s="215" t="str">
        <f t="shared" si="1"/>
        <v>wd</v>
      </c>
      <c r="O32" s="21" t="e">
        <f t="shared" si="5"/>
        <v>#VALUE!</v>
      </c>
    </row>
    <row r="33" spans="1:15" ht="15.75" x14ac:dyDescent="0.25">
      <c r="A33" s="41">
        <v>43</v>
      </c>
      <c r="B33" s="32">
        <v>0.58263888888888604</v>
      </c>
      <c r="C33" s="33" t="s">
        <v>191</v>
      </c>
      <c r="D33" s="33" t="s">
        <v>10</v>
      </c>
      <c r="E33" s="37" t="s">
        <v>12</v>
      </c>
      <c r="F33" s="40" t="s">
        <v>46</v>
      </c>
      <c r="G33" s="77" t="s">
        <v>130</v>
      </c>
      <c r="H33" s="77" t="s">
        <v>131</v>
      </c>
      <c r="I33" s="77" t="s">
        <v>140</v>
      </c>
      <c r="J33" s="77" t="s">
        <v>141</v>
      </c>
      <c r="K33" s="77" t="s">
        <v>142</v>
      </c>
      <c r="L33" s="26"/>
      <c r="M33" s="207">
        <f t="shared" ref="M33:M64" si="6">VLOOKUP(A33,maincorescores,14)</f>
        <v>0.63541666666666663</v>
      </c>
      <c r="N33" s="215">
        <f t="shared" ref="N33:N64" si="7">VLOOKUP(A33,maincorescores,15)</f>
        <v>53</v>
      </c>
      <c r="O33" s="21">
        <f t="shared" si="5"/>
        <v>12</v>
      </c>
    </row>
    <row r="34" spans="1:15" ht="15.75" x14ac:dyDescent="0.25">
      <c r="A34" s="41">
        <v>44</v>
      </c>
      <c r="B34" s="32">
        <v>0.58749999999999702</v>
      </c>
      <c r="C34" s="33" t="s">
        <v>191</v>
      </c>
      <c r="D34" s="33" t="s">
        <v>10</v>
      </c>
      <c r="E34" s="34" t="s">
        <v>12</v>
      </c>
      <c r="F34" s="33" t="s">
        <v>27</v>
      </c>
      <c r="G34" s="26" t="s">
        <v>398</v>
      </c>
      <c r="H34" s="26" t="s">
        <v>101</v>
      </c>
      <c r="I34" s="26" t="s">
        <v>104</v>
      </c>
      <c r="J34" s="26" t="s">
        <v>440</v>
      </c>
      <c r="K34" s="26" t="s">
        <v>441</v>
      </c>
      <c r="L34" s="26"/>
      <c r="M34" s="207">
        <f t="shared" si="6"/>
        <v>0.62291666666666667</v>
      </c>
      <c r="N34" s="215">
        <f t="shared" si="7"/>
        <v>50</v>
      </c>
      <c r="O34" s="21">
        <f t="shared" si="5"/>
        <v>14</v>
      </c>
    </row>
    <row r="35" spans="1:15" ht="15.75" x14ac:dyDescent="0.25">
      <c r="A35" s="41">
        <v>45</v>
      </c>
      <c r="B35" s="32">
        <v>0.59236111111110801</v>
      </c>
      <c r="C35" s="33" t="s">
        <v>191</v>
      </c>
      <c r="D35" s="33" t="s">
        <v>10</v>
      </c>
      <c r="E35" s="34" t="s">
        <v>12</v>
      </c>
      <c r="F35" s="33" t="s">
        <v>27</v>
      </c>
      <c r="G35" s="26" t="s">
        <v>386</v>
      </c>
      <c r="H35" s="26" t="s">
        <v>387</v>
      </c>
      <c r="I35" s="26" t="s">
        <v>119</v>
      </c>
      <c r="J35" s="26" t="s">
        <v>394</v>
      </c>
      <c r="K35" s="26" t="s">
        <v>395</v>
      </c>
      <c r="L35" s="26"/>
      <c r="M35" s="207">
        <f t="shared" si="6"/>
        <v>0.60416666666666663</v>
      </c>
      <c r="N35" s="215">
        <f t="shared" si="7"/>
        <v>48</v>
      </c>
      <c r="O35" s="21">
        <f t="shared" si="5"/>
        <v>17</v>
      </c>
    </row>
    <row r="36" spans="1:15" ht="15.75" x14ac:dyDescent="0.25">
      <c r="A36" s="41">
        <v>46</v>
      </c>
      <c r="B36" s="32">
        <v>0.59722222222221899</v>
      </c>
      <c r="C36" s="33" t="s">
        <v>191</v>
      </c>
      <c r="D36" s="33" t="s">
        <v>10</v>
      </c>
      <c r="E36" s="34" t="s">
        <v>12</v>
      </c>
      <c r="F36" s="33" t="s">
        <v>27</v>
      </c>
      <c r="G36" s="26" t="s">
        <v>22</v>
      </c>
      <c r="H36" s="26" t="s">
        <v>22</v>
      </c>
      <c r="I36" s="26" t="s">
        <v>42</v>
      </c>
      <c r="J36" s="26" t="s">
        <v>43</v>
      </c>
      <c r="K36" s="26" t="s">
        <v>44</v>
      </c>
      <c r="L36" s="26"/>
      <c r="M36" s="207">
        <f t="shared" si="6"/>
        <v>0.66666666666666663</v>
      </c>
      <c r="N36" s="215">
        <f t="shared" si="7"/>
        <v>54</v>
      </c>
      <c r="O36" s="21">
        <f t="shared" si="5"/>
        <v>5</v>
      </c>
    </row>
    <row r="37" spans="1:15" ht="15.75" x14ac:dyDescent="0.25">
      <c r="A37" s="41">
        <v>47</v>
      </c>
      <c r="B37" s="32">
        <v>0.61180555555555205</v>
      </c>
      <c r="C37" s="33" t="s">
        <v>191</v>
      </c>
      <c r="D37" s="33" t="s">
        <v>10</v>
      </c>
      <c r="E37" s="34" t="s">
        <v>12</v>
      </c>
      <c r="F37" s="33" t="s">
        <v>46</v>
      </c>
      <c r="G37" s="26" t="s">
        <v>326</v>
      </c>
      <c r="H37" s="26" t="s">
        <v>327</v>
      </c>
      <c r="I37" s="26" t="s">
        <v>334</v>
      </c>
      <c r="J37" s="26" t="s">
        <v>335</v>
      </c>
      <c r="K37" s="26" t="s">
        <v>336</v>
      </c>
      <c r="L37" s="79"/>
      <c r="M37" s="207">
        <f t="shared" si="6"/>
        <v>0.70416666666666672</v>
      </c>
      <c r="N37" s="215">
        <f t="shared" si="7"/>
        <v>57</v>
      </c>
      <c r="O37" s="21">
        <f t="shared" si="5"/>
        <v>1</v>
      </c>
    </row>
    <row r="38" spans="1:15" ht="15.75" x14ac:dyDescent="0.25">
      <c r="A38" s="41">
        <v>48</v>
      </c>
      <c r="B38" s="32">
        <v>0.61666666666666303</v>
      </c>
      <c r="C38" s="33" t="s">
        <v>191</v>
      </c>
      <c r="D38" s="33" t="s">
        <v>10</v>
      </c>
      <c r="E38" s="34" t="s">
        <v>12</v>
      </c>
      <c r="F38" s="33" t="s">
        <v>46</v>
      </c>
      <c r="G38" s="26" t="s">
        <v>158</v>
      </c>
      <c r="H38" s="26" t="s">
        <v>159</v>
      </c>
      <c r="I38" s="26" t="s">
        <v>137</v>
      </c>
      <c r="J38" s="26" t="s">
        <v>169</v>
      </c>
      <c r="K38" s="26" t="s">
        <v>170</v>
      </c>
      <c r="L38" s="26"/>
      <c r="M38" s="207">
        <f t="shared" si="6"/>
        <v>0.65833333333333333</v>
      </c>
      <c r="N38" s="215">
        <f t="shared" si="7"/>
        <v>54</v>
      </c>
      <c r="O38" s="21">
        <f t="shared" si="5"/>
        <v>8</v>
      </c>
    </row>
    <row r="39" spans="1:15" ht="15.75" x14ac:dyDescent="0.25">
      <c r="A39" s="41">
        <v>49</v>
      </c>
      <c r="B39" s="32">
        <v>0.62152777777777501</v>
      </c>
      <c r="C39" s="33" t="s">
        <v>191</v>
      </c>
      <c r="D39" s="33" t="s">
        <v>10</v>
      </c>
      <c r="E39" s="34" t="s">
        <v>12</v>
      </c>
      <c r="F39" s="33" t="s">
        <v>27</v>
      </c>
      <c r="G39" s="26" t="s">
        <v>300</v>
      </c>
      <c r="H39" s="26" t="s">
        <v>313</v>
      </c>
      <c r="I39" s="26" t="s">
        <v>484</v>
      </c>
      <c r="J39" s="26" t="s">
        <v>319</v>
      </c>
      <c r="K39" s="26" t="s">
        <v>320</v>
      </c>
      <c r="L39" s="26"/>
      <c r="M39" s="207">
        <f t="shared" si="6"/>
        <v>0.69166666666666665</v>
      </c>
      <c r="N39" s="215">
        <f t="shared" si="7"/>
        <v>55</v>
      </c>
      <c r="O39" s="21">
        <f t="shared" si="5"/>
        <v>3</v>
      </c>
    </row>
    <row r="40" spans="1:15" ht="15.75" x14ac:dyDescent="0.25">
      <c r="A40" s="41">
        <v>50</v>
      </c>
      <c r="B40" s="32">
        <v>0.626388888888886</v>
      </c>
      <c r="C40" s="33" t="s">
        <v>191</v>
      </c>
      <c r="D40" s="25" t="s">
        <v>10</v>
      </c>
      <c r="E40" s="24" t="s">
        <v>12</v>
      </c>
      <c r="F40" s="25" t="s">
        <v>46</v>
      </c>
      <c r="G40" s="24" t="s">
        <v>255</v>
      </c>
      <c r="H40" s="24" t="s">
        <v>67</v>
      </c>
      <c r="I40" s="24" t="s">
        <v>64</v>
      </c>
      <c r="J40" s="24" t="s">
        <v>65</v>
      </c>
      <c r="K40" s="24" t="s">
        <v>66</v>
      </c>
      <c r="L40" s="26"/>
      <c r="M40" s="207" t="str">
        <f t="shared" si="6"/>
        <v>wd</v>
      </c>
      <c r="N40" s="215" t="str">
        <f t="shared" si="7"/>
        <v>wd</v>
      </c>
      <c r="O40" s="21" t="e">
        <f t="shared" si="5"/>
        <v>#VALUE!</v>
      </c>
    </row>
    <row r="41" spans="1:15" ht="15.75" x14ac:dyDescent="0.25">
      <c r="A41" s="41">
        <v>51</v>
      </c>
      <c r="B41" s="32">
        <v>0.63124999999999698</v>
      </c>
      <c r="C41" s="33" t="s">
        <v>191</v>
      </c>
      <c r="D41" s="33" t="s">
        <v>10</v>
      </c>
      <c r="E41" s="34" t="s">
        <v>12</v>
      </c>
      <c r="F41" s="33" t="s">
        <v>46</v>
      </c>
      <c r="G41" s="26" t="s">
        <v>374</v>
      </c>
      <c r="H41" s="26" t="s">
        <v>375</v>
      </c>
      <c r="I41" s="26" t="s">
        <v>381</v>
      </c>
      <c r="J41" s="26" t="s">
        <v>382</v>
      </c>
      <c r="K41" s="26" t="s">
        <v>383</v>
      </c>
      <c r="L41" s="26"/>
      <c r="M41" s="207" t="str">
        <f t="shared" si="6"/>
        <v>WD</v>
      </c>
      <c r="N41" s="215" t="str">
        <f t="shared" si="7"/>
        <v>WD</v>
      </c>
      <c r="O41" s="21" t="e">
        <f t="shared" si="5"/>
        <v>#VALUE!</v>
      </c>
    </row>
    <row r="42" spans="1:15" ht="15.75" x14ac:dyDescent="0.25">
      <c r="A42" s="41">
        <v>52</v>
      </c>
      <c r="B42" s="32">
        <v>0.63611111111110796</v>
      </c>
      <c r="C42" s="33" t="s">
        <v>191</v>
      </c>
      <c r="D42" s="33" t="s">
        <v>10</v>
      </c>
      <c r="E42" s="34" t="s">
        <v>12</v>
      </c>
      <c r="F42" s="33" t="s">
        <v>27</v>
      </c>
      <c r="G42" s="26" t="s">
        <v>399</v>
      </c>
      <c r="H42" s="26" t="s">
        <v>405</v>
      </c>
      <c r="I42" s="26" t="s">
        <v>410</v>
      </c>
      <c r="J42" s="26" t="s">
        <v>411</v>
      </c>
      <c r="K42" s="26" t="s">
        <v>412</v>
      </c>
      <c r="L42" s="80"/>
      <c r="M42" s="207">
        <f t="shared" si="6"/>
        <v>0.66249999999999998</v>
      </c>
      <c r="N42" s="215">
        <f t="shared" si="7"/>
        <v>55</v>
      </c>
      <c r="O42" s="21">
        <f t="shared" si="5"/>
        <v>6</v>
      </c>
    </row>
    <row r="43" spans="1:15" ht="15.75" x14ac:dyDescent="0.25">
      <c r="A43" s="41">
        <v>53</v>
      </c>
      <c r="B43" s="32">
        <v>0.64097222222221895</v>
      </c>
      <c r="C43" s="33" t="s">
        <v>191</v>
      </c>
      <c r="D43" s="42" t="s">
        <v>10</v>
      </c>
      <c r="E43" s="35" t="s">
        <v>12</v>
      </c>
      <c r="F43" s="42" t="s">
        <v>27</v>
      </c>
      <c r="G43" s="78" t="s">
        <v>256</v>
      </c>
      <c r="H43" s="78" t="s">
        <v>90</v>
      </c>
      <c r="I43" s="78" t="s">
        <v>82</v>
      </c>
      <c r="J43" s="78" t="s">
        <v>25</v>
      </c>
      <c r="K43" s="78" t="s">
        <v>265</v>
      </c>
      <c r="L43" s="80"/>
      <c r="M43" s="207">
        <f t="shared" si="6"/>
        <v>0.70208333333333328</v>
      </c>
      <c r="N43" s="215">
        <f t="shared" si="7"/>
        <v>57</v>
      </c>
      <c r="O43" s="21">
        <f t="shared" si="5"/>
        <v>2</v>
      </c>
    </row>
    <row r="44" spans="1:15" ht="15.75" x14ac:dyDescent="0.25">
      <c r="A44" s="41">
        <v>54</v>
      </c>
      <c r="B44" s="32">
        <v>0.64583333333333004</v>
      </c>
      <c r="C44" s="33" t="s">
        <v>191</v>
      </c>
      <c r="D44" s="25" t="s">
        <v>10</v>
      </c>
      <c r="E44" s="35" t="s">
        <v>12</v>
      </c>
      <c r="F44" s="42" t="s">
        <v>27</v>
      </c>
      <c r="G44" s="78" t="s">
        <v>256</v>
      </c>
      <c r="H44" s="78" t="s">
        <v>266</v>
      </c>
      <c r="I44" s="78" t="s">
        <v>275</v>
      </c>
      <c r="J44" s="78" t="s">
        <v>276</v>
      </c>
      <c r="K44" s="78" t="s">
        <v>277</v>
      </c>
      <c r="L44" s="79"/>
      <c r="M44" s="207">
        <f t="shared" si="6"/>
        <v>0.6479166666666667</v>
      </c>
      <c r="N44" s="215">
        <f t="shared" si="7"/>
        <v>52</v>
      </c>
      <c r="O44" s="21">
        <f t="shared" si="5"/>
        <v>10</v>
      </c>
    </row>
    <row r="45" spans="1:15" ht="15.75" x14ac:dyDescent="0.25">
      <c r="A45" s="41">
        <v>55</v>
      </c>
      <c r="B45" s="32">
        <v>0.65069444444444102</v>
      </c>
      <c r="C45" s="33" t="s">
        <v>191</v>
      </c>
      <c r="D45" s="40" t="s">
        <v>10</v>
      </c>
      <c r="E45" s="34" t="s">
        <v>12</v>
      </c>
      <c r="F45" s="33" t="s">
        <v>27</v>
      </c>
      <c r="G45" s="26" t="s">
        <v>117</v>
      </c>
      <c r="H45" s="26" t="s">
        <v>118</v>
      </c>
      <c r="I45" s="26" t="s">
        <v>127</v>
      </c>
      <c r="J45" s="26" t="s">
        <v>128</v>
      </c>
      <c r="K45" s="26" t="s">
        <v>129</v>
      </c>
      <c r="L45" s="26"/>
      <c r="M45" s="207">
        <f t="shared" si="6"/>
        <v>0.60624999999999996</v>
      </c>
      <c r="N45" s="215">
        <f t="shared" si="7"/>
        <v>48</v>
      </c>
      <c r="O45" s="21">
        <f t="shared" si="5"/>
        <v>16</v>
      </c>
    </row>
    <row r="46" spans="1:15" ht="15.75" x14ac:dyDescent="0.25">
      <c r="A46" s="41">
        <v>56</v>
      </c>
      <c r="B46" s="32">
        <v>0.65555555555555201</v>
      </c>
      <c r="C46" s="33" t="s">
        <v>191</v>
      </c>
      <c r="D46" s="33" t="s">
        <v>10</v>
      </c>
      <c r="E46" s="34" t="s">
        <v>12</v>
      </c>
      <c r="F46" s="33" t="s">
        <v>27</v>
      </c>
      <c r="G46" s="26" t="s">
        <v>300</v>
      </c>
      <c r="H46" s="26" t="s">
        <v>301</v>
      </c>
      <c r="I46" s="26" t="s">
        <v>307</v>
      </c>
      <c r="J46" s="26" t="s">
        <v>308</v>
      </c>
      <c r="K46" s="26" t="s">
        <v>309</v>
      </c>
      <c r="L46" s="26"/>
      <c r="M46" s="207">
        <f t="shared" si="6"/>
        <v>0.61458333333333337</v>
      </c>
      <c r="N46" s="215">
        <f t="shared" si="7"/>
        <v>49</v>
      </c>
      <c r="O46" s="21">
        <f t="shared" si="5"/>
        <v>15</v>
      </c>
    </row>
    <row r="47" spans="1:15" ht="15.75" x14ac:dyDescent="0.25">
      <c r="A47" s="41">
        <v>57</v>
      </c>
      <c r="B47" s="32">
        <v>0.66041666666666299</v>
      </c>
      <c r="C47" s="33" t="s">
        <v>191</v>
      </c>
      <c r="D47" s="33" t="s">
        <v>10</v>
      </c>
      <c r="E47" s="34" t="s">
        <v>12</v>
      </c>
      <c r="F47" s="33" t="s">
        <v>27</v>
      </c>
      <c r="G47" s="26" t="s">
        <v>77</v>
      </c>
      <c r="H47" s="26" t="s">
        <v>90</v>
      </c>
      <c r="I47" s="26" t="s">
        <v>479</v>
      </c>
      <c r="J47" s="26" t="s">
        <v>115</v>
      </c>
      <c r="K47" s="26" t="s">
        <v>480</v>
      </c>
      <c r="L47" s="80"/>
      <c r="M47" s="207">
        <f t="shared" si="6"/>
        <v>0.66249999999999998</v>
      </c>
      <c r="N47" s="215">
        <f t="shared" si="7"/>
        <v>54</v>
      </c>
      <c r="O47" s="21">
        <f t="shared" si="5"/>
        <v>6</v>
      </c>
    </row>
    <row r="48" spans="1:15" ht="15.75" x14ac:dyDescent="0.25">
      <c r="A48" s="41">
        <v>58</v>
      </c>
      <c r="B48" s="32">
        <v>0.66527777777777397</v>
      </c>
      <c r="C48" s="33" t="s">
        <v>191</v>
      </c>
      <c r="D48" s="33" t="s">
        <v>10</v>
      </c>
      <c r="E48" s="34" t="s">
        <v>12</v>
      </c>
      <c r="F48" s="33" t="s">
        <v>27</v>
      </c>
      <c r="G48" s="26" t="s">
        <v>207</v>
      </c>
      <c r="H48" s="26" t="s">
        <v>208</v>
      </c>
      <c r="I48" s="26" t="s">
        <v>214</v>
      </c>
      <c r="J48" s="26" t="s">
        <v>215</v>
      </c>
      <c r="K48" s="26" t="s">
        <v>216</v>
      </c>
      <c r="L48" s="26"/>
      <c r="M48" s="207">
        <f t="shared" si="6"/>
        <v>0.65625</v>
      </c>
      <c r="N48" s="215">
        <f t="shared" si="7"/>
        <v>52</v>
      </c>
      <c r="O48" s="21">
        <f t="shared" si="5"/>
        <v>9</v>
      </c>
    </row>
    <row r="49" spans="1:15" ht="15.75" x14ac:dyDescent="0.25">
      <c r="A49" s="41">
        <v>59</v>
      </c>
      <c r="B49" s="32">
        <v>0.67013888888888495</v>
      </c>
      <c r="C49" s="33" t="s">
        <v>191</v>
      </c>
      <c r="D49" s="33" t="s">
        <v>10</v>
      </c>
      <c r="E49" s="34" t="s">
        <v>12</v>
      </c>
      <c r="F49" s="33" t="s">
        <v>27</v>
      </c>
      <c r="G49" s="26" t="s">
        <v>361</v>
      </c>
      <c r="H49" s="26" t="s">
        <v>361</v>
      </c>
      <c r="I49" s="26" t="s">
        <v>368</v>
      </c>
      <c r="J49" s="26" t="s">
        <v>369</v>
      </c>
      <c r="K49" s="26" t="s">
        <v>370</v>
      </c>
      <c r="L49" s="79"/>
      <c r="M49" s="207">
        <f t="shared" si="6"/>
        <v>0.57291666666666663</v>
      </c>
      <c r="N49" s="215">
        <f t="shared" si="7"/>
        <v>45</v>
      </c>
      <c r="O49" s="21">
        <f t="shared" si="5"/>
        <v>18</v>
      </c>
    </row>
    <row r="50" spans="1:15" ht="15.75" x14ac:dyDescent="0.25">
      <c r="A50" s="41">
        <v>60</v>
      </c>
      <c r="B50" s="32">
        <v>0.67499999999999605</v>
      </c>
      <c r="C50" s="33" t="s">
        <v>191</v>
      </c>
      <c r="D50" s="33" t="s">
        <v>10</v>
      </c>
      <c r="E50" s="34" t="s">
        <v>12</v>
      </c>
      <c r="F50" s="33" t="s">
        <v>46</v>
      </c>
      <c r="G50" s="26" t="s">
        <v>158</v>
      </c>
      <c r="H50" s="26" t="s">
        <v>171</v>
      </c>
      <c r="I50" s="26" t="s">
        <v>137</v>
      </c>
      <c r="J50" s="26" t="s">
        <v>179</v>
      </c>
      <c r="K50" s="26" t="s">
        <v>180</v>
      </c>
      <c r="L50" s="26"/>
      <c r="M50" s="207">
        <f t="shared" si="6"/>
        <v>0.62708333333333333</v>
      </c>
      <c r="N50" s="215">
        <f t="shared" si="7"/>
        <v>50</v>
      </c>
      <c r="O50" s="21">
        <f t="shared" si="5"/>
        <v>13</v>
      </c>
    </row>
    <row r="51" spans="1:15" ht="15.75" x14ac:dyDescent="0.25">
      <c r="A51" s="41">
        <v>61</v>
      </c>
      <c r="B51" s="32">
        <v>0.35416666666666669</v>
      </c>
      <c r="C51" s="33" t="s">
        <v>203</v>
      </c>
      <c r="D51" s="33" t="s">
        <v>10</v>
      </c>
      <c r="E51" s="34" t="s">
        <v>12</v>
      </c>
      <c r="F51" s="33" t="s">
        <v>21</v>
      </c>
      <c r="G51" s="26" t="s">
        <v>207</v>
      </c>
      <c r="H51" s="26"/>
      <c r="I51" s="26" t="s">
        <v>240</v>
      </c>
      <c r="J51" s="26" t="s">
        <v>238</v>
      </c>
      <c r="K51" s="26" t="s">
        <v>241</v>
      </c>
      <c r="L51" s="79"/>
      <c r="M51" s="207">
        <f t="shared" si="6"/>
        <v>0.6958333333333333</v>
      </c>
      <c r="N51" s="215">
        <f t="shared" si="7"/>
        <v>56</v>
      </c>
      <c r="O51" s="21">
        <f>RANK(M51,M$51:M$53)</f>
        <v>1</v>
      </c>
    </row>
    <row r="52" spans="1:15" ht="15.75" x14ac:dyDescent="0.25">
      <c r="A52" s="41">
        <v>62</v>
      </c>
      <c r="B52" s="32">
        <v>0.35902777777777778</v>
      </c>
      <c r="C52" s="33" t="s">
        <v>203</v>
      </c>
      <c r="D52" s="33" t="s">
        <v>10</v>
      </c>
      <c r="E52" s="34" t="s">
        <v>12</v>
      </c>
      <c r="F52" s="33" t="s">
        <v>21</v>
      </c>
      <c r="G52" s="26" t="s">
        <v>77</v>
      </c>
      <c r="H52" s="26" t="s">
        <v>78</v>
      </c>
      <c r="I52" s="26" t="s">
        <v>84</v>
      </c>
      <c r="J52" s="26" t="s">
        <v>85</v>
      </c>
      <c r="K52" s="26" t="s">
        <v>86</v>
      </c>
      <c r="L52" s="79"/>
      <c r="M52" s="207">
        <f t="shared" si="6"/>
        <v>0.67291666666666672</v>
      </c>
      <c r="N52" s="215">
        <f t="shared" si="7"/>
        <v>53</v>
      </c>
      <c r="O52" s="21">
        <f t="shared" ref="O52:O53" si="8">RANK(M52,M$51:M$53)</f>
        <v>2</v>
      </c>
    </row>
    <row r="53" spans="1:15" ht="15.75" x14ac:dyDescent="0.25">
      <c r="A53" s="41">
        <v>63</v>
      </c>
      <c r="B53" s="32">
        <v>0.36388888888888898</v>
      </c>
      <c r="C53" s="33" t="s">
        <v>203</v>
      </c>
      <c r="D53" s="33" t="s">
        <v>10</v>
      </c>
      <c r="E53" s="34" t="s">
        <v>12</v>
      </c>
      <c r="F53" s="33" t="s">
        <v>21</v>
      </c>
      <c r="G53" s="26" t="s">
        <v>399</v>
      </c>
      <c r="H53" s="26" t="s">
        <v>405</v>
      </c>
      <c r="I53" s="26" t="s">
        <v>427</v>
      </c>
      <c r="J53" s="26" t="s">
        <v>428</v>
      </c>
      <c r="K53" s="26" t="s">
        <v>429</v>
      </c>
      <c r="L53" s="79"/>
      <c r="M53" s="207">
        <f t="shared" si="6"/>
        <v>0.65833333333333333</v>
      </c>
      <c r="N53" s="215">
        <f t="shared" si="7"/>
        <v>53</v>
      </c>
      <c r="O53" s="21">
        <f t="shared" si="8"/>
        <v>3</v>
      </c>
    </row>
    <row r="54" spans="1:15" ht="15.75" x14ac:dyDescent="0.25">
      <c r="A54" s="41">
        <v>64</v>
      </c>
      <c r="B54" s="32">
        <v>0.36875000000000002</v>
      </c>
      <c r="C54" s="33" t="s">
        <v>203</v>
      </c>
      <c r="D54" s="33" t="s">
        <v>10</v>
      </c>
      <c r="E54" s="34" t="s">
        <v>12</v>
      </c>
      <c r="F54" s="33" t="s">
        <v>46</v>
      </c>
      <c r="G54" s="26" t="s">
        <v>326</v>
      </c>
      <c r="H54" s="26" t="s">
        <v>327</v>
      </c>
      <c r="I54" s="26" t="s">
        <v>338</v>
      </c>
      <c r="J54" s="26" t="s">
        <v>339</v>
      </c>
      <c r="K54" s="26" t="s">
        <v>340</v>
      </c>
      <c r="L54" s="79"/>
      <c r="M54" s="207">
        <f t="shared" si="6"/>
        <v>0.66249999999999998</v>
      </c>
      <c r="N54" s="215">
        <f t="shared" si="7"/>
        <v>53</v>
      </c>
      <c r="O54" s="21">
        <f>RANK(M54,M$54:M$75)</f>
        <v>11</v>
      </c>
    </row>
    <row r="55" spans="1:15" ht="15.75" x14ac:dyDescent="0.25">
      <c r="A55" s="41">
        <v>65</v>
      </c>
      <c r="B55" s="32">
        <v>0.37361111111111101</v>
      </c>
      <c r="C55" s="33" t="s">
        <v>203</v>
      </c>
      <c r="D55" s="33" t="s">
        <v>10</v>
      </c>
      <c r="E55" s="34" t="s">
        <v>12</v>
      </c>
      <c r="F55" s="33" t="s">
        <v>27</v>
      </c>
      <c r="G55" s="26" t="s">
        <v>300</v>
      </c>
      <c r="H55" s="26" t="s">
        <v>301</v>
      </c>
      <c r="I55" s="26" t="s">
        <v>310</v>
      </c>
      <c r="J55" s="26" t="s">
        <v>311</v>
      </c>
      <c r="K55" s="26" t="s">
        <v>312</v>
      </c>
      <c r="L55" s="79"/>
      <c r="M55" s="207">
        <f t="shared" si="6"/>
        <v>0.65</v>
      </c>
      <c r="N55" s="215">
        <f t="shared" si="7"/>
        <v>52</v>
      </c>
      <c r="O55" s="21">
        <f t="shared" ref="O55:O75" si="9">RANK(M55,M$54:M$75)</f>
        <v>14</v>
      </c>
    </row>
    <row r="56" spans="1:15" ht="15.75" x14ac:dyDescent="0.25">
      <c r="A56" s="41">
        <v>66</v>
      </c>
      <c r="B56" s="32">
        <v>0.37847222222222199</v>
      </c>
      <c r="C56" s="33" t="s">
        <v>203</v>
      </c>
      <c r="D56" s="33" t="s">
        <v>10</v>
      </c>
      <c r="E56" s="34" t="s">
        <v>12</v>
      </c>
      <c r="F56" s="33" t="s">
        <v>27</v>
      </c>
      <c r="G56" s="26" t="s">
        <v>117</v>
      </c>
      <c r="H56" s="26" t="s">
        <v>118</v>
      </c>
      <c r="I56" s="26" t="s">
        <v>125</v>
      </c>
      <c r="J56" s="26" t="s">
        <v>126</v>
      </c>
      <c r="K56" s="26" t="s">
        <v>435</v>
      </c>
      <c r="L56" s="79"/>
      <c r="M56" s="207">
        <f t="shared" si="6"/>
        <v>0.68541666666666667</v>
      </c>
      <c r="N56" s="215">
        <f t="shared" si="7"/>
        <v>55</v>
      </c>
      <c r="O56" s="21">
        <f t="shared" si="9"/>
        <v>7</v>
      </c>
    </row>
    <row r="57" spans="1:15" ht="15.75" x14ac:dyDescent="0.25">
      <c r="A57" s="41">
        <v>67</v>
      </c>
      <c r="B57" s="32">
        <v>0.38333333333333303</v>
      </c>
      <c r="C57" s="33" t="s">
        <v>203</v>
      </c>
      <c r="D57" s="33" t="s">
        <v>10</v>
      </c>
      <c r="E57" s="34" t="s">
        <v>12</v>
      </c>
      <c r="F57" s="33" t="s">
        <v>27</v>
      </c>
      <c r="G57" s="26" t="s">
        <v>361</v>
      </c>
      <c r="H57" s="26" t="s">
        <v>361</v>
      </c>
      <c r="I57" s="26" t="s">
        <v>371</v>
      </c>
      <c r="J57" s="26" t="s">
        <v>372</v>
      </c>
      <c r="K57" s="26" t="s">
        <v>373</v>
      </c>
      <c r="L57" s="79"/>
      <c r="M57" s="207">
        <f t="shared" si="6"/>
        <v>0.66041666666666665</v>
      </c>
      <c r="N57" s="215">
        <f t="shared" si="7"/>
        <v>53</v>
      </c>
      <c r="O57" s="21">
        <f t="shared" si="9"/>
        <v>12</v>
      </c>
    </row>
    <row r="58" spans="1:15" ht="15.75" x14ac:dyDescent="0.25">
      <c r="A58" s="41">
        <v>68</v>
      </c>
      <c r="B58" s="32">
        <v>0.38819444444444401</v>
      </c>
      <c r="C58" s="33" t="s">
        <v>203</v>
      </c>
      <c r="D58" s="25" t="s">
        <v>10</v>
      </c>
      <c r="E58" s="24" t="s">
        <v>12</v>
      </c>
      <c r="F58" s="25" t="s">
        <v>46</v>
      </c>
      <c r="G58" s="24" t="s">
        <v>255</v>
      </c>
      <c r="H58" s="24" t="s">
        <v>67</v>
      </c>
      <c r="I58" s="24" t="s">
        <v>74</v>
      </c>
      <c r="J58" s="24" t="s">
        <v>75</v>
      </c>
      <c r="K58" s="24" t="s">
        <v>76</v>
      </c>
      <c r="L58" s="79"/>
      <c r="M58" s="207">
        <f t="shared" si="6"/>
        <v>0.57916666666666672</v>
      </c>
      <c r="N58" s="215">
        <f t="shared" si="7"/>
        <v>48</v>
      </c>
      <c r="O58" s="21">
        <f t="shared" si="9"/>
        <v>17</v>
      </c>
    </row>
    <row r="59" spans="1:15" ht="15.75" x14ac:dyDescent="0.25">
      <c r="A59" s="41">
        <v>69</v>
      </c>
      <c r="B59" s="32">
        <v>0.39305555555555499</v>
      </c>
      <c r="C59" s="33" t="s">
        <v>203</v>
      </c>
      <c r="D59" s="33" t="s">
        <v>10</v>
      </c>
      <c r="E59" s="34" t="s">
        <v>12</v>
      </c>
      <c r="F59" s="33" t="s">
        <v>46</v>
      </c>
      <c r="G59" s="26" t="s">
        <v>374</v>
      </c>
      <c r="H59" s="26" t="s">
        <v>375</v>
      </c>
      <c r="I59" s="26" t="s">
        <v>379</v>
      </c>
      <c r="J59" s="26" t="s">
        <v>221</v>
      </c>
      <c r="K59" s="26" t="s">
        <v>384</v>
      </c>
      <c r="L59" s="79"/>
      <c r="M59" s="207" t="str">
        <f t="shared" si="6"/>
        <v>WD</v>
      </c>
      <c r="N59" s="215" t="str">
        <f t="shared" si="7"/>
        <v>WD</v>
      </c>
      <c r="O59" s="21" t="e">
        <f t="shared" si="9"/>
        <v>#VALUE!</v>
      </c>
    </row>
    <row r="60" spans="1:15" ht="15.75" x14ac:dyDescent="0.25">
      <c r="A60" s="41">
        <v>70</v>
      </c>
      <c r="B60" s="32">
        <v>0.39791666666666597</v>
      </c>
      <c r="C60" s="33" t="s">
        <v>203</v>
      </c>
      <c r="D60" s="33" t="s">
        <v>10</v>
      </c>
      <c r="E60" s="34" t="s">
        <v>12</v>
      </c>
      <c r="F60" s="33" t="s">
        <v>27</v>
      </c>
      <c r="G60" s="26" t="s">
        <v>386</v>
      </c>
      <c r="H60" s="26" t="s">
        <v>387</v>
      </c>
      <c r="I60" s="26" t="s">
        <v>392</v>
      </c>
      <c r="J60" s="26" t="s">
        <v>393</v>
      </c>
      <c r="K60" s="26" t="s">
        <v>473</v>
      </c>
      <c r="L60" s="79"/>
      <c r="M60" s="207" t="str">
        <f t="shared" si="6"/>
        <v>WD</v>
      </c>
      <c r="N60" s="215" t="str">
        <f t="shared" si="7"/>
        <v>WD</v>
      </c>
      <c r="O60" s="21" t="e">
        <f t="shared" si="9"/>
        <v>#VALUE!</v>
      </c>
    </row>
    <row r="61" spans="1:15" ht="15.75" x14ac:dyDescent="0.25">
      <c r="A61" s="41">
        <v>71</v>
      </c>
      <c r="B61" s="32">
        <v>0.40277777777777801</v>
      </c>
      <c r="C61" s="33" t="s">
        <v>203</v>
      </c>
      <c r="D61" s="42" t="s">
        <v>10</v>
      </c>
      <c r="E61" s="35" t="s">
        <v>12</v>
      </c>
      <c r="F61" s="42" t="s">
        <v>27</v>
      </c>
      <c r="G61" s="78" t="s">
        <v>256</v>
      </c>
      <c r="H61" s="78" t="s">
        <v>266</v>
      </c>
      <c r="I61" s="78" t="s">
        <v>172</v>
      </c>
      <c r="J61" s="78" t="s">
        <v>273</v>
      </c>
      <c r="K61" s="78" t="s">
        <v>274</v>
      </c>
      <c r="L61" s="79"/>
      <c r="M61" s="207">
        <f t="shared" si="6"/>
        <v>0.64375000000000004</v>
      </c>
      <c r="N61" s="215">
        <f t="shared" si="7"/>
        <v>51</v>
      </c>
      <c r="O61" s="21">
        <f t="shared" si="9"/>
        <v>15</v>
      </c>
    </row>
    <row r="62" spans="1:15" ht="15.75" x14ac:dyDescent="0.25">
      <c r="A62" s="41">
        <v>72</v>
      </c>
      <c r="B62" s="32">
        <v>0.40763888888888899</v>
      </c>
      <c r="C62" s="33" t="s">
        <v>203</v>
      </c>
      <c r="D62" s="33" t="s">
        <v>10</v>
      </c>
      <c r="E62" s="34" t="s">
        <v>12</v>
      </c>
      <c r="F62" s="33" t="s">
        <v>46</v>
      </c>
      <c r="G62" s="26" t="s">
        <v>158</v>
      </c>
      <c r="H62" s="26" t="s">
        <v>159</v>
      </c>
      <c r="I62" s="26" t="s">
        <v>166</v>
      </c>
      <c r="J62" s="26" t="s">
        <v>167</v>
      </c>
      <c r="K62" s="26" t="s">
        <v>168</v>
      </c>
      <c r="L62" s="79"/>
      <c r="M62" s="207" t="str">
        <f t="shared" si="6"/>
        <v>WD</v>
      </c>
      <c r="N62" s="215" t="str">
        <f t="shared" si="7"/>
        <v>WD</v>
      </c>
      <c r="O62" s="21" t="e">
        <f t="shared" si="9"/>
        <v>#VALUE!</v>
      </c>
    </row>
    <row r="63" spans="1:15" ht="15.75" x14ac:dyDescent="0.25">
      <c r="A63" s="41">
        <v>73</v>
      </c>
      <c r="B63" s="32">
        <v>0.42708333333333298</v>
      </c>
      <c r="C63" s="33" t="s">
        <v>203</v>
      </c>
      <c r="D63" s="34" t="s">
        <v>10</v>
      </c>
      <c r="E63" s="34" t="s">
        <v>12</v>
      </c>
      <c r="F63" s="33" t="s">
        <v>46</v>
      </c>
      <c r="G63" s="26" t="s">
        <v>158</v>
      </c>
      <c r="H63" s="26" t="s">
        <v>171</v>
      </c>
      <c r="I63" s="26" t="s">
        <v>176</v>
      </c>
      <c r="J63" s="26" t="s">
        <v>177</v>
      </c>
      <c r="K63" s="26" t="s">
        <v>178</v>
      </c>
      <c r="L63" s="79"/>
      <c r="M63" s="207" t="str">
        <f t="shared" si="6"/>
        <v>WD</v>
      </c>
      <c r="N63" s="215" t="str">
        <f t="shared" si="7"/>
        <v>WD</v>
      </c>
      <c r="O63" s="21" t="e">
        <f t="shared" si="9"/>
        <v>#VALUE!</v>
      </c>
    </row>
    <row r="64" spans="1:15" ht="15.75" x14ac:dyDescent="0.25">
      <c r="A64" s="41">
        <v>74</v>
      </c>
      <c r="B64" s="32">
        <v>0.43194444444444402</v>
      </c>
      <c r="C64" s="33" t="s">
        <v>203</v>
      </c>
      <c r="D64" s="34" t="s">
        <v>10</v>
      </c>
      <c r="E64" s="37" t="s">
        <v>12</v>
      </c>
      <c r="F64" s="40" t="s">
        <v>46</v>
      </c>
      <c r="G64" s="77" t="s">
        <v>130</v>
      </c>
      <c r="H64" s="77" t="s">
        <v>131</v>
      </c>
      <c r="I64" s="77" t="s">
        <v>137</v>
      </c>
      <c r="J64" s="77" t="s">
        <v>138</v>
      </c>
      <c r="K64" s="77" t="s">
        <v>139</v>
      </c>
      <c r="L64" s="79"/>
      <c r="M64" s="207">
        <f t="shared" si="6"/>
        <v>0.7104166666666667</v>
      </c>
      <c r="N64" s="215">
        <f t="shared" si="7"/>
        <v>57</v>
      </c>
      <c r="O64" s="21">
        <f t="shared" si="9"/>
        <v>3</v>
      </c>
    </row>
    <row r="65" spans="1:15" ht="15.75" x14ac:dyDescent="0.25">
      <c r="A65" s="41">
        <v>75</v>
      </c>
      <c r="B65" s="32">
        <v>0.436805555555555</v>
      </c>
      <c r="C65" s="33" t="s">
        <v>192</v>
      </c>
      <c r="D65" s="34" t="s">
        <v>10</v>
      </c>
      <c r="E65" s="34" t="s">
        <v>12</v>
      </c>
      <c r="F65" s="33" t="s">
        <v>27</v>
      </c>
      <c r="G65" s="26" t="s">
        <v>398</v>
      </c>
      <c r="H65" s="26" t="s">
        <v>101</v>
      </c>
      <c r="I65" s="26" t="s">
        <v>442</v>
      </c>
      <c r="J65" s="26" t="s">
        <v>443</v>
      </c>
      <c r="K65" s="26" t="s">
        <v>444</v>
      </c>
      <c r="L65" s="79"/>
      <c r="M65" s="207">
        <f t="shared" ref="M65:M96" si="10">VLOOKUP(A65,maincorescores,14)</f>
        <v>0.66874999999999996</v>
      </c>
      <c r="N65" s="215">
        <f t="shared" ref="N65:N96" si="11">VLOOKUP(A65,maincorescores,15)</f>
        <v>54</v>
      </c>
      <c r="O65" s="21">
        <f t="shared" si="9"/>
        <v>10</v>
      </c>
    </row>
    <row r="66" spans="1:15" ht="15.75" x14ac:dyDescent="0.25">
      <c r="A66" s="41">
        <v>76</v>
      </c>
      <c r="B66" s="32">
        <v>0.44166666666666599</v>
      </c>
      <c r="C66" s="33" t="s">
        <v>192</v>
      </c>
      <c r="D66" s="34" t="s">
        <v>10</v>
      </c>
      <c r="E66" s="34" t="s">
        <v>12</v>
      </c>
      <c r="F66" s="33" t="s">
        <v>27</v>
      </c>
      <c r="G66" s="26" t="s">
        <v>300</v>
      </c>
      <c r="H66" s="26" t="s">
        <v>313</v>
      </c>
      <c r="I66" s="26" t="s">
        <v>321</v>
      </c>
      <c r="J66" s="26" t="s">
        <v>40</v>
      </c>
      <c r="K66" s="26" t="s">
        <v>322</v>
      </c>
      <c r="L66" s="79"/>
      <c r="M66" s="207">
        <f t="shared" si="10"/>
        <v>0.65208333333333335</v>
      </c>
      <c r="N66" s="215">
        <f t="shared" si="11"/>
        <v>53</v>
      </c>
      <c r="O66" s="21">
        <f t="shared" si="9"/>
        <v>13</v>
      </c>
    </row>
    <row r="67" spans="1:15" ht="15.75" x14ac:dyDescent="0.25">
      <c r="A67" s="41">
        <v>77</v>
      </c>
      <c r="B67" s="32">
        <v>0.44652777777777702</v>
      </c>
      <c r="C67" s="33" t="s">
        <v>192</v>
      </c>
      <c r="D67" s="34" t="s">
        <v>10</v>
      </c>
      <c r="E67" s="34" t="s">
        <v>12</v>
      </c>
      <c r="F67" s="33" t="s">
        <v>27</v>
      </c>
      <c r="G67" s="26" t="s">
        <v>22</v>
      </c>
      <c r="H67" s="26" t="s">
        <v>22</v>
      </c>
      <c r="I67" s="26" t="s">
        <v>45</v>
      </c>
      <c r="J67" s="26" t="s">
        <v>32</v>
      </c>
      <c r="K67" s="26" t="s">
        <v>33</v>
      </c>
      <c r="L67" s="79"/>
      <c r="M67" s="207">
        <f t="shared" si="10"/>
        <v>0.6791666666666667</v>
      </c>
      <c r="N67" s="215">
        <f t="shared" si="11"/>
        <v>54</v>
      </c>
      <c r="O67" s="21">
        <f t="shared" si="9"/>
        <v>9</v>
      </c>
    </row>
    <row r="68" spans="1:15" ht="15.75" x14ac:dyDescent="0.25">
      <c r="A68" s="41">
        <v>78</v>
      </c>
      <c r="B68" s="32">
        <v>0.45138888888888801</v>
      </c>
      <c r="C68" s="33" t="s">
        <v>192</v>
      </c>
      <c r="D68" s="34" t="s">
        <v>10</v>
      </c>
      <c r="E68" s="34" t="s">
        <v>12</v>
      </c>
      <c r="F68" s="33" t="s">
        <v>27</v>
      </c>
      <c r="G68" s="26" t="s">
        <v>399</v>
      </c>
      <c r="H68" s="26" t="s">
        <v>405</v>
      </c>
      <c r="I68" s="26" t="s">
        <v>328</v>
      </c>
      <c r="J68" s="26" t="s">
        <v>408</v>
      </c>
      <c r="K68" s="26" t="s">
        <v>409</v>
      </c>
      <c r="L68" s="79"/>
      <c r="M68" s="207">
        <f t="shared" si="10"/>
        <v>0.68125000000000002</v>
      </c>
      <c r="N68" s="215">
        <f t="shared" si="11"/>
        <v>54</v>
      </c>
      <c r="O68" s="21">
        <f t="shared" si="9"/>
        <v>8</v>
      </c>
    </row>
    <row r="69" spans="1:15" ht="15.75" x14ac:dyDescent="0.25">
      <c r="A69" s="41">
        <v>79</v>
      </c>
      <c r="B69" s="32">
        <v>0.45624999999999899</v>
      </c>
      <c r="C69" s="33" t="s">
        <v>192</v>
      </c>
      <c r="D69" s="34" t="s">
        <v>10</v>
      </c>
      <c r="E69" s="35" t="s">
        <v>12</v>
      </c>
      <c r="F69" s="42" t="s">
        <v>27</v>
      </c>
      <c r="G69" s="78" t="s">
        <v>256</v>
      </c>
      <c r="H69" s="78" t="s">
        <v>90</v>
      </c>
      <c r="I69" s="78" t="s">
        <v>262</v>
      </c>
      <c r="J69" s="78" t="s">
        <v>263</v>
      </c>
      <c r="K69" s="78" t="s">
        <v>264</v>
      </c>
      <c r="L69" s="79"/>
      <c r="M69" s="207">
        <f t="shared" si="10"/>
        <v>0.70833333333333337</v>
      </c>
      <c r="N69" s="215">
        <f t="shared" si="11"/>
        <v>58</v>
      </c>
      <c r="O69" s="21">
        <f t="shared" si="9"/>
        <v>4</v>
      </c>
    </row>
    <row r="70" spans="1:15" ht="15.75" x14ac:dyDescent="0.25">
      <c r="A70" s="41">
        <v>80</v>
      </c>
      <c r="B70" s="32">
        <v>0.46111111111110997</v>
      </c>
      <c r="C70" s="33" t="s">
        <v>192</v>
      </c>
      <c r="D70" s="34" t="s">
        <v>10</v>
      </c>
      <c r="E70" s="34" t="s">
        <v>12</v>
      </c>
      <c r="F70" s="33" t="s">
        <v>27</v>
      </c>
      <c r="G70" s="26" t="s">
        <v>207</v>
      </c>
      <c r="H70" s="26" t="s">
        <v>220</v>
      </c>
      <c r="I70" s="26" t="s">
        <v>187</v>
      </c>
      <c r="J70" s="26" t="s">
        <v>226</v>
      </c>
      <c r="K70" s="26" t="s">
        <v>227</v>
      </c>
      <c r="L70" s="79"/>
      <c r="M70" s="207">
        <f t="shared" si="10"/>
        <v>0.70833333333333337</v>
      </c>
      <c r="N70" s="215">
        <f t="shared" si="11"/>
        <v>57</v>
      </c>
      <c r="O70" s="21">
        <f t="shared" si="9"/>
        <v>4</v>
      </c>
    </row>
    <row r="71" spans="1:15" ht="15.75" x14ac:dyDescent="0.25">
      <c r="A71" s="41">
        <v>81</v>
      </c>
      <c r="B71" s="32">
        <v>0.46597222222222101</v>
      </c>
      <c r="C71" s="33" t="s">
        <v>192</v>
      </c>
      <c r="D71" s="34" t="s">
        <v>10</v>
      </c>
      <c r="E71" s="24" t="s">
        <v>12</v>
      </c>
      <c r="F71" s="25" t="s">
        <v>46</v>
      </c>
      <c r="G71" s="24" t="s">
        <v>255</v>
      </c>
      <c r="H71" s="26" t="s">
        <v>47</v>
      </c>
      <c r="I71" s="24" t="s">
        <v>57</v>
      </c>
      <c r="J71" s="24" t="s">
        <v>58</v>
      </c>
      <c r="K71" s="24" t="s">
        <v>59</v>
      </c>
      <c r="L71" s="79"/>
      <c r="M71" s="207" t="str">
        <f t="shared" si="10"/>
        <v>wd</v>
      </c>
      <c r="N71" s="215" t="str">
        <f t="shared" si="11"/>
        <v>wd</v>
      </c>
      <c r="O71" s="21" t="e">
        <f t="shared" si="9"/>
        <v>#VALUE!</v>
      </c>
    </row>
    <row r="72" spans="1:15" ht="15.75" x14ac:dyDescent="0.25">
      <c r="A72" s="41">
        <v>82</v>
      </c>
      <c r="B72" s="32">
        <v>0.47083333333333199</v>
      </c>
      <c r="C72" s="33" t="s">
        <v>192</v>
      </c>
      <c r="D72" s="37" t="s">
        <v>10</v>
      </c>
      <c r="E72" s="34" t="s">
        <v>12</v>
      </c>
      <c r="F72" s="33" t="s">
        <v>46</v>
      </c>
      <c r="G72" s="26" t="s">
        <v>326</v>
      </c>
      <c r="H72" s="26" t="s">
        <v>341</v>
      </c>
      <c r="I72" s="26" t="s">
        <v>140</v>
      </c>
      <c r="J72" s="26" t="s">
        <v>351</v>
      </c>
      <c r="K72" s="26" t="s">
        <v>352</v>
      </c>
      <c r="L72" s="79"/>
      <c r="M72" s="207">
        <f t="shared" si="10"/>
        <v>0.63541666666666663</v>
      </c>
      <c r="N72" s="215">
        <f t="shared" si="11"/>
        <v>52</v>
      </c>
      <c r="O72" s="21">
        <f t="shared" si="9"/>
        <v>16</v>
      </c>
    </row>
    <row r="73" spans="1:15" ht="15.75" x14ac:dyDescent="0.25">
      <c r="A73" s="41">
        <v>83</v>
      </c>
      <c r="B73" s="32">
        <v>0.47569444444444298</v>
      </c>
      <c r="C73" s="33" t="s">
        <v>192</v>
      </c>
      <c r="D73" s="34" t="s">
        <v>10</v>
      </c>
      <c r="E73" s="34" t="s">
        <v>12</v>
      </c>
      <c r="F73" s="33" t="s">
        <v>27</v>
      </c>
      <c r="G73" s="26" t="s">
        <v>207</v>
      </c>
      <c r="H73" s="26" t="s">
        <v>208</v>
      </c>
      <c r="I73" s="26" t="s">
        <v>217</v>
      </c>
      <c r="J73" s="26" t="s">
        <v>218</v>
      </c>
      <c r="K73" s="26" t="s">
        <v>219</v>
      </c>
      <c r="L73" s="79"/>
      <c r="M73" s="207">
        <f t="shared" si="10"/>
        <v>0.71250000000000002</v>
      </c>
      <c r="N73" s="215">
        <f t="shared" si="11"/>
        <v>57</v>
      </c>
      <c r="O73" s="21">
        <f t="shared" si="9"/>
        <v>2</v>
      </c>
    </row>
    <row r="74" spans="1:15" ht="15.75" x14ac:dyDescent="0.25">
      <c r="A74" s="41">
        <v>84</v>
      </c>
      <c r="B74" s="32">
        <v>0.48055555555555401</v>
      </c>
      <c r="C74" s="33" t="s">
        <v>192</v>
      </c>
      <c r="D74" s="34" t="s">
        <v>10</v>
      </c>
      <c r="E74" s="34" t="s">
        <v>12</v>
      </c>
      <c r="F74" s="33" t="s">
        <v>27</v>
      </c>
      <c r="G74" s="26" t="s">
        <v>77</v>
      </c>
      <c r="H74" s="26" t="s">
        <v>101</v>
      </c>
      <c r="I74" s="26" t="s">
        <v>107</v>
      </c>
      <c r="J74" s="26" t="s">
        <v>482</v>
      </c>
      <c r="K74" s="26" t="s">
        <v>483</v>
      </c>
      <c r="L74" s="79"/>
      <c r="M74" s="207">
        <f t="shared" si="10"/>
        <v>0.72083333333333333</v>
      </c>
      <c r="N74" s="215">
        <f t="shared" si="11"/>
        <v>58</v>
      </c>
      <c r="O74" s="21">
        <f t="shared" si="9"/>
        <v>1</v>
      </c>
    </row>
    <row r="75" spans="1:15" ht="15.75" x14ac:dyDescent="0.25">
      <c r="A75" s="41">
        <v>85</v>
      </c>
      <c r="B75" s="32">
        <v>0.485416666666665</v>
      </c>
      <c r="C75" s="33" t="s">
        <v>192</v>
      </c>
      <c r="D75" s="93" t="s">
        <v>10</v>
      </c>
      <c r="E75" s="93" t="s">
        <v>12</v>
      </c>
      <c r="F75" s="94" t="s">
        <v>27</v>
      </c>
      <c r="G75" s="95" t="s">
        <v>77</v>
      </c>
      <c r="H75" s="95" t="s">
        <v>90</v>
      </c>
      <c r="I75" s="95" t="s">
        <v>98</v>
      </c>
      <c r="J75" s="95" t="s">
        <v>99</v>
      </c>
      <c r="K75" s="95" t="s">
        <v>100</v>
      </c>
      <c r="L75" s="79"/>
      <c r="M75" s="207">
        <f t="shared" si="10"/>
        <v>0.6958333333333333</v>
      </c>
      <c r="N75" s="215">
        <f t="shared" si="11"/>
        <v>56</v>
      </c>
      <c r="O75" s="21">
        <f t="shared" si="9"/>
        <v>6</v>
      </c>
    </row>
    <row r="76" spans="1:15" ht="15.75" x14ac:dyDescent="0.25">
      <c r="A76" s="41">
        <v>88</v>
      </c>
      <c r="B76" s="32">
        <v>0.53402777777777599</v>
      </c>
      <c r="C76" s="33" t="s">
        <v>192</v>
      </c>
      <c r="D76" s="33" t="s">
        <v>10</v>
      </c>
      <c r="E76" s="34" t="s">
        <v>11</v>
      </c>
      <c r="F76" s="33" t="s">
        <v>21</v>
      </c>
      <c r="G76" s="26" t="s">
        <v>77</v>
      </c>
      <c r="H76" s="26" t="s">
        <v>78</v>
      </c>
      <c r="I76" s="26" t="s">
        <v>259</v>
      </c>
      <c r="J76" s="26" t="s">
        <v>494</v>
      </c>
      <c r="K76" s="26" t="s">
        <v>495</v>
      </c>
      <c r="L76" s="79"/>
      <c r="M76" s="207">
        <f t="shared" si="10"/>
        <v>0.66481481481481486</v>
      </c>
      <c r="N76" s="215">
        <f t="shared" si="11"/>
        <v>67</v>
      </c>
      <c r="O76" s="21">
        <f>RANK(M76,M$76:M$78)</f>
        <v>3</v>
      </c>
    </row>
    <row r="77" spans="1:15" ht="15.75" x14ac:dyDescent="0.25">
      <c r="A77" s="41">
        <v>89</v>
      </c>
      <c r="B77" s="32">
        <v>0.53888888888888697</v>
      </c>
      <c r="C77" s="33" t="s">
        <v>192</v>
      </c>
      <c r="D77" s="33" t="s">
        <v>10</v>
      </c>
      <c r="E77" s="34" t="s">
        <v>11</v>
      </c>
      <c r="F77" s="33" t="s">
        <v>21</v>
      </c>
      <c r="G77" s="26" t="s">
        <v>207</v>
      </c>
      <c r="H77" s="26"/>
      <c r="I77" s="26" t="s">
        <v>231</v>
      </c>
      <c r="J77" s="26" t="s">
        <v>232</v>
      </c>
      <c r="K77" s="26" t="s">
        <v>233</v>
      </c>
      <c r="L77" s="79"/>
      <c r="M77" s="207">
        <f t="shared" si="10"/>
        <v>0.687037037037037</v>
      </c>
      <c r="N77" s="215">
        <f t="shared" si="11"/>
        <v>68</v>
      </c>
      <c r="O77" s="21">
        <f t="shared" ref="O77:O78" si="12">RANK(M77,M$76:M$78)</f>
        <v>1</v>
      </c>
    </row>
    <row r="78" spans="1:15" ht="15.75" x14ac:dyDescent="0.25">
      <c r="A78" s="41">
        <v>90</v>
      </c>
      <c r="B78" s="32">
        <v>0.54374999999999796</v>
      </c>
      <c r="C78" s="33" t="s">
        <v>192</v>
      </c>
      <c r="D78" s="33" t="s">
        <v>10</v>
      </c>
      <c r="E78" s="34" t="s">
        <v>11</v>
      </c>
      <c r="F78" s="33" t="s">
        <v>21</v>
      </c>
      <c r="G78" s="26" t="s">
        <v>399</v>
      </c>
      <c r="H78" s="26" t="s">
        <v>405</v>
      </c>
      <c r="I78" s="26" t="s">
        <v>418</v>
      </c>
      <c r="J78" s="26" t="s">
        <v>419</v>
      </c>
      <c r="K78" s="26" t="s">
        <v>420</v>
      </c>
      <c r="L78" s="79"/>
      <c r="M78" s="207">
        <f t="shared" si="10"/>
        <v>0.66666666666666663</v>
      </c>
      <c r="N78" s="215">
        <f t="shared" si="11"/>
        <v>68</v>
      </c>
      <c r="O78" s="21">
        <f t="shared" si="12"/>
        <v>2</v>
      </c>
    </row>
    <row r="79" spans="1:15" ht="15.75" x14ac:dyDescent="0.25">
      <c r="A79" s="41">
        <v>91</v>
      </c>
      <c r="B79" s="36">
        <v>0.54861111111110905</v>
      </c>
      <c r="C79" s="33" t="s">
        <v>192</v>
      </c>
      <c r="D79" s="33" t="s">
        <v>10</v>
      </c>
      <c r="E79" s="34" t="s">
        <v>11</v>
      </c>
      <c r="F79" s="33" t="s">
        <v>27</v>
      </c>
      <c r="G79" s="26" t="s">
        <v>399</v>
      </c>
      <c r="H79" s="26" t="s">
        <v>400</v>
      </c>
      <c r="I79" s="26" t="s">
        <v>401</v>
      </c>
      <c r="J79" s="26" t="s">
        <v>402</v>
      </c>
      <c r="K79" s="26" t="s">
        <v>403</v>
      </c>
      <c r="L79" s="26" t="s">
        <v>9</v>
      </c>
      <c r="M79" s="207">
        <f t="shared" si="10"/>
        <v>0.68518518518518523</v>
      </c>
      <c r="N79" s="215">
        <f t="shared" si="11"/>
        <v>68</v>
      </c>
      <c r="O79" s="21">
        <f>RANK(M79,M$79:M$100)</f>
        <v>7</v>
      </c>
    </row>
    <row r="80" spans="1:15" ht="15.75" x14ac:dyDescent="0.25">
      <c r="A80" s="41">
        <v>92</v>
      </c>
      <c r="B80" s="32">
        <v>0.55347222222222003</v>
      </c>
      <c r="C80" s="33" t="s">
        <v>192</v>
      </c>
      <c r="D80" s="25" t="s">
        <v>10</v>
      </c>
      <c r="E80" s="24" t="s">
        <v>11</v>
      </c>
      <c r="F80" s="25" t="s">
        <v>46</v>
      </c>
      <c r="G80" s="26" t="s">
        <v>207</v>
      </c>
      <c r="H80" s="26" t="s">
        <v>208</v>
      </c>
      <c r="I80" s="26" t="s">
        <v>209</v>
      </c>
      <c r="J80" s="26" t="s">
        <v>210</v>
      </c>
      <c r="K80" s="26" t="s">
        <v>211</v>
      </c>
      <c r="L80" s="79"/>
      <c r="M80" s="207">
        <f t="shared" si="10"/>
        <v>0.68333333333333335</v>
      </c>
      <c r="N80" s="215">
        <f t="shared" si="11"/>
        <v>69</v>
      </c>
      <c r="O80" s="21">
        <f t="shared" ref="O80:O100" si="13">RANK(M80,M$79:M$100)</f>
        <v>8</v>
      </c>
    </row>
    <row r="81" spans="1:15" ht="15.75" x14ac:dyDescent="0.25">
      <c r="A81" s="41">
        <v>93</v>
      </c>
      <c r="B81" s="32">
        <v>0.55833333333333102</v>
      </c>
      <c r="C81" s="33" t="s">
        <v>192</v>
      </c>
      <c r="D81" s="33" t="s">
        <v>10</v>
      </c>
      <c r="E81" s="34" t="s">
        <v>11</v>
      </c>
      <c r="F81" s="33" t="s">
        <v>385</v>
      </c>
      <c r="G81" s="26" t="s">
        <v>207</v>
      </c>
      <c r="H81" s="26" t="s">
        <v>220</v>
      </c>
      <c r="I81" s="26" t="s">
        <v>107</v>
      </c>
      <c r="J81" s="26" t="s">
        <v>221</v>
      </c>
      <c r="K81" s="102" t="s">
        <v>222</v>
      </c>
      <c r="L81" s="79"/>
      <c r="M81" s="207">
        <f t="shared" si="10"/>
        <v>0.67592592592592593</v>
      </c>
      <c r="N81" s="215">
        <f t="shared" si="11"/>
        <v>68</v>
      </c>
      <c r="O81" s="21">
        <f t="shared" si="13"/>
        <v>13</v>
      </c>
    </row>
    <row r="82" spans="1:15" ht="15.75" x14ac:dyDescent="0.25">
      <c r="A82" s="41">
        <v>94</v>
      </c>
      <c r="B82" s="32">
        <v>0.563194444444442</v>
      </c>
      <c r="C82" s="33" t="s">
        <v>192</v>
      </c>
      <c r="D82" s="33" t="s">
        <v>10</v>
      </c>
      <c r="E82" s="34" t="s">
        <v>11</v>
      </c>
      <c r="F82" s="33" t="s">
        <v>46</v>
      </c>
      <c r="G82" s="26" t="s">
        <v>158</v>
      </c>
      <c r="H82" s="26" t="s">
        <v>171</v>
      </c>
      <c r="I82" s="26" t="s">
        <v>87</v>
      </c>
      <c r="J82" s="26" t="s">
        <v>174</v>
      </c>
      <c r="K82" s="102" t="s">
        <v>175</v>
      </c>
      <c r="L82" s="80"/>
      <c r="M82" s="207" t="str">
        <f t="shared" si="10"/>
        <v>WD</v>
      </c>
      <c r="N82" s="215" t="str">
        <f t="shared" si="11"/>
        <v>WD</v>
      </c>
      <c r="O82" s="21" t="e">
        <f t="shared" si="13"/>
        <v>#VALUE!</v>
      </c>
    </row>
    <row r="83" spans="1:15" ht="15.75" x14ac:dyDescent="0.25">
      <c r="A83" s="41">
        <v>95</v>
      </c>
      <c r="B83" s="32">
        <v>0.56805555555555298</v>
      </c>
      <c r="C83" s="33" t="s">
        <v>192</v>
      </c>
      <c r="D83" s="33" t="s">
        <v>10</v>
      </c>
      <c r="E83" s="37" t="s">
        <v>11</v>
      </c>
      <c r="F83" s="40" t="s">
        <v>46</v>
      </c>
      <c r="G83" s="77" t="s">
        <v>130</v>
      </c>
      <c r="H83" s="77" t="s">
        <v>131</v>
      </c>
      <c r="I83" s="77" t="s">
        <v>134</v>
      </c>
      <c r="J83" s="77" t="s">
        <v>135</v>
      </c>
      <c r="K83" s="104" t="s">
        <v>136</v>
      </c>
      <c r="L83" s="26">
        <v>22642</v>
      </c>
      <c r="M83" s="207">
        <f t="shared" si="10"/>
        <v>0.6425925925925926</v>
      </c>
      <c r="N83" s="215">
        <f t="shared" si="11"/>
        <v>65</v>
      </c>
      <c r="O83" s="21">
        <f t="shared" si="13"/>
        <v>16</v>
      </c>
    </row>
    <row r="84" spans="1:15" ht="15.75" x14ac:dyDescent="0.25">
      <c r="A84" s="41">
        <v>96</v>
      </c>
      <c r="B84" s="32">
        <v>0.57291666666666397</v>
      </c>
      <c r="C84" s="33" t="s">
        <v>192</v>
      </c>
      <c r="D84" s="42" t="s">
        <v>10</v>
      </c>
      <c r="E84" s="34" t="s">
        <v>11</v>
      </c>
      <c r="F84" s="33" t="s">
        <v>46</v>
      </c>
      <c r="G84" s="26" t="s">
        <v>326</v>
      </c>
      <c r="H84" s="26" t="s">
        <v>327</v>
      </c>
      <c r="I84" s="26" t="s">
        <v>328</v>
      </c>
      <c r="J84" s="26" t="s">
        <v>329</v>
      </c>
      <c r="K84" s="102" t="s">
        <v>330</v>
      </c>
      <c r="L84" s="79"/>
      <c r="M84" s="207">
        <f t="shared" si="10"/>
        <v>0.70370370370370372</v>
      </c>
      <c r="N84" s="215">
        <f t="shared" si="11"/>
        <v>71</v>
      </c>
      <c r="O84" s="21">
        <f t="shared" si="13"/>
        <v>1</v>
      </c>
    </row>
    <row r="85" spans="1:15" ht="15.75" x14ac:dyDescent="0.25">
      <c r="A85" s="41">
        <v>97</v>
      </c>
      <c r="B85" s="32">
        <v>0.57777777777777495</v>
      </c>
      <c r="C85" s="33" t="s">
        <v>192</v>
      </c>
      <c r="D85" s="33" t="s">
        <v>10</v>
      </c>
      <c r="E85" s="34" t="s">
        <v>11</v>
      </c>
      <c r="F85" s="33" t="s">
        <v>27</v>
      </c>
      <c r="G85" s="26" t="s">
        <v>77</v>
      </c>
      <c r="H85" s="26" t="s">
        <v>90</v>
      </c>
      <c r="I85" s="26" t="s">
        <v>28</v>
      </c>
      <c r="J85" s="26" t="s">
        <v>93</v>
      </c>
      <c r="K85" s="102" t="s">
        <v>94</v>
      </c>
      <c r="L85" s="79"/>
      <c r="M85" s="207">
        <f t="shared" si="10"/>
        <v>0.69814814814814818</v>
      </c>
      <c r="N85" s="215">
        <f t="shared" si="11"/>
        <v>70</v>
      </c>
      <c r="O85" s="21">
        <f t="shared" si="13"/>
        <v>3</v>
      </c>
    </row>
    <row r="86" spans="1:15" ht="15.75" x14ac:dyDescent="0.25">
      <c r="A86" s="41">
        <v>98</v>
      </c>
      <c r="B86" s="32">
        <v>0.58263888888888604</v>
      </c>
      <c r="C86" s="33" t="s">
        <v>192</v>
      </c>
      <c r="D86" s="33" t="s">
        <v>10</v>
      </c>
      <c r="E86" s="37" t="s">
        <v>11</v>
      </c>
      <c r="F86" s="33" t="s">
        <v>27</v>
      </c>
      <c r="G86" s="26" t="s">
        <v>22</v>
      </c>
      <c r="H86" s="26" t="s">
        <v>22</v>
      </c>
      <c r="I86" s="26" t="s">
        <v>39</v>
      </c>
      <c r="J86" s="26" t="s">
        <v>40</v>
      </c>
      <c r="K86" s="102" t="s">
        <v>41</v>
      </c>
      <c r="L86" s="79"/>
      <c r="M86" s="207">
        <f t="shared" si="10"/>
        <v>0.68148148148148147</v>
      </c>
      <c r="N86" s="215">
        <f t="shared" si="11"/>
        <v>68</v>
      </c>
      <c r="O86" s="21">
        <f t="shared" si="13"/>
        <v>11</v>
      </c>
    </row>
    <row r="87" spans="1:15" ht="15.75" x14ac:dyDescent="0.25">
      <c r="A87" s="41">
        <v>99</v>
      </c>
      <c r="B87" s="32">
        <v>0.58749999999999702</v>
      </c>
      <c r="C87" s="33" t="s">
        <v>192</v>
      </c>
      <c r="D87" s="33" t="s">
        <v>10</v>
      </c>
      <c r="E87" s="34" t="s">
        <v>11</v>
      </c>
      <c r="F87" s="33" t="s">
        <v>27</v>
      </c>
      <c r="G87" s="26" t="s">
        <v>300</v>
      </c>
      <c r="H87" s="26" t="s">
        <v>301</v>
      </c>
      <c r="I87" s="26" t="s">
        <v>87</v>
      </c>
      <c r="J87" s="26" t="s">
        <v>302</v>
      </c>
      <c r="K87" s="102" t="s">
        <v>303</v>
      </c>
      <c r="L87" s="79"/>
      <c r="M87" s="207">
        <f t="shared" si="10"/>
        <v>0.67777777777777781</v>
      </c>
      <c r="N87" s="215">
        <f t="shared" si="11"/>
        <v>67</v>
      </c>
      <c r="O87" s="21">
        <f t="shared" si="13"/>
        <v>12</v>
      </c>
    </row>
    <row r="88" spans="1:15" ht="15.75" x14ac:dyDescent="0.25">
      <c r="A88" s="41">
        <v>101</v>
      </c>
      <c r="B88" s="32">
        <v>0.59722222222221899</v>
      </c>
      <c r="C88" s="33" t="s">
        <v>192</v>
      </c>
      <c r="D88" s="33" t="s">
        <v>10</v>
      </c>
      <c r="E88" s="34" t="s">
        <v>11</v>
      </c>
      <c r="F88" s="33" t="s">
        <v>46</v>
      </c>
      <c r="G88" s="26" t="s">
        <v>158</v>
      </c>
      <c r="H88" s="26" t="s">
        <v>159</v>
      </c>
      <c r="I88" s="26" t="s">
        <v>160</v>
      </c>
      <c r="J88" s="26" t="s">
        <v>161</v>
      </c>
      <c r="K88" s="102" t="s">
        <v>162</v>
      </c>
      <c r="L88" s="79"/>
      <c r="M88" s="207" t="str">
        <f t="shared" si="10"/>
        <v>WD</v>
      </c>
      <c r="N88" s="215" t="str">
        <f t="shared" si="11"/>
        <v>WD</v>
      </c>
      <c r="O88" s="21" t="e">
        <f t="shared" si="13"/>
        <v>#VALUE!</v>
      </c>
    </row>
    <row r="89" spans="1:15" ht="15.75" x14ac:dyDescent="0.25">
      <c r="A89" s="41">
        <v>102</v>
      </c>
      <c r="B89" s="32">
        <v>0.61180555555555205</v>
      </c>
      <c r="C89" s="33" t="s">
        <v>192</v>
      </c>
      <c r="D89" s="33" t="s">
        <v>10</v>
      </c>
      <c r="E89" s="34" t="s">
        <v>11</v>
      </c>
      <c r="F89" s="33" t="s">
        <v>27</v>
      </c>
      <c r="G89" s="26" t="s">
        <v>398</v>
      </c>
      <c r="H89" s="26" t="s">
        <v>101</v>
      </c>
      <c r="I89" s="26" t="s">
        <v>297</v>
      </c>
      <c r="J89" s="26" t="s">
        <v>438</v>
      </c>
      <c r="K89" s="102" t="s">
        <v>439</v>
      </c>
      <c r="L89" s="79"/>
      <c r="M89" s="207" t="str">
        <f t="shared" si="10"/>
        <v>WD</v>
      </c>
      <c r="N89" s="215" t="str">
        <f t="shared" si="11"/>
        <v>WD</v>
      </c>
      <c r="O89" s="21" t="e">
        <f t="shared" si="13"/>
        <v>#VALUE!</v>
      </c>
    </row>
    <row r="90" spans="1:15" ht="15.75" x14ac:dyDescent="0.25">
      <c r="A90" s="41">
        <v>103</v>
      </c>
      <c r="B90" s="32">
        <v>0.61666666666666303</v>
      </c>
      <c r="C90" s="33" t="s">
        <v>192</v>
      </c>
      <c r="D90" s="25" t="s">
        <v>10</v>
      </c>
      <c r="E90" s="24" t="s">
        <v>11</v>
      </c>
      <c r="F90" s="25" t="s">
        <v>46</v>
      </c>
      <c r="G90" s="24" t="s">
        <v>255</v>
      </c>
      <c r="H90" s="26" t="s">
        <v>47</v>
      </c>
      <c r="I90" s="24" t="s">
        <v>51</v>
      </c>
      <c r="J90" s="24" t="s">
        <v>52</v>
      </c>
      <c r="K90" s="105" t="s">
        <v>53</v>
      </c>
      <c r="L90" s="79"/>
      <c r="M90" s="207">
        <f t="shared" si="10"/>
        <v>0.69259259259259254</v>
      </c>
      <c r="N90" s="215">
        <f t="shared" si="11"/>
        <v>70</v>
      </c>
      <c r="O90" s="21">
        <f t="shared" si="13"/>
        <v>5</v>
      </c>
    </row>
    <row r="91" spans="1:15" ht="15.75" x14ac:dyDescent="0.25">
      <c r="A91" s="41">
        <v>104</v>
      </c>
      <c r="B91" s="32">
        <v>0.62152777777777501</v>
      </c>
      <c r="C91" s="33" t="s">
        <v>192</v>
      </c>
      <c r="D91" s="33" t="s">
        <v>10</v>
      </c>
      <c r="E91" s="34" t="s">
        <v>11</v>
      </c>
      <c r="F91" s="33" t="s">
        <v>27</v>
      </c>
      <c r="G91" s="26" t="s">
        <v>361</v>
      </c>
      <c r="H91" s="26" t="s">
        <v>361</v>
      </c>
      <c r="I91" s="26" t="s">
        <v>365</v>
      </c>
      <c r="J91" s="26" t="s">
        <v>366</v>
      </c>
      <c r="K91" s="102" t="s">
        <v>367</v>
      </c>
      <c r="L91" s="79"/>
      <c r="M91" s="207" t="str">
        <f t="shared" si="10"/>
        <v>WD</v>
      </c>
      <c r="N91" s="215" t="str">
        <f t="shared" si="11"/>
        <v>WD</v>
      </c>
      <c r="O91" s="21" t="e">
        <f t="shared" si="13"/>
        <v>#VALUE!</v>
      </c>
    </row>
    <row r="92" spans="1:15" ht="15.75" x14ac:dyDescent="0.25">
      <c r="A92" s="41">
        <v>106</v>
      </c>
      <c r="B92" s="32">
        <v>0.63124999999999698</v>
      </c>
      <c r="C92" s="33" t="s">
        <v>192</v>
      </c>
      <c r="D92" s="33" t="s">
        <v>10</v>
      </c>
      <c r="E92" s="34" t="s">
        <v>11</v>
      </c>
      <c r="F92" s="33" t="s">
        <v>46</v>
      </c>
      <c r="G92" s="26" t="s">
        <v>326</v>
      </c>
      <c r="H92" s="26" t="s">
        <v>341</v>
      </c>
      <c r="I92" s="26" t="s">
        <v>342</v>
      </c>
      <c r="J92" s="26" t="s">
        <v>343</v>
      </c>
      <c r="K92" s="102" t="s">
        <v>344</v>
      </c>
      <c r="L92" s="26"/>
      <c r="M92" s="207">
        <f t="shared" si="10"/>
        <v>0.66481481481481486</v>
      </c>
      <c r="N92" s="215">
        <f t="shared" si="11"/>
        <v>68</v>
      </c>
      <c r="O92" s="21">
        <f t="shared" si="13"/>
        <v>14</v>
      </c>
    </row>
    <row r="93" spans="1:15" ht="15.75" x14ac:dyDescent="0.25">
      <c r="A93" s="41">
        <v>107</v>
      </c>
      <c r="B93" s="32">
        <v>0.63611111111110796</v>
      </c>
      <c r="C93" s="33" t="s">
        <v>192</v>
      </c>
      <c r="D93" s="33" t="s">
        <v>10</v>
      </c>
      <c r="E93" s="34" t="s">
        <v>11</v>
      </c>
      <c r="F93" s="33" t="s">
        <v>27</v>
      </c>
      <c r="G93" s="26" t="s">
        <v>386</v>
      </c>
      <c r="H93" s="26" t="s">
        <v>387</v>
      </c>
      <c r="I93" s="26" t="s">
        <v>388</v>
      </c>
      <c r="J93" s="26" t="s">
        <v>218</v>
      </c>
      <c r="K93" s="102" t="s">
        <v>389</v>
      </c>
      <c r="L93" s="80"/>
      <c r="M93" s="207">
        <f t="shared" si="10"/>
        <v>0.63888888888888884</v>
      </c>
      <c r="N93" s="215">
        <f t="shared" si="11"/>
        <v>64</v>
      </c>
      <c r="O93" s="21">
        <f t="shared" si="13"/>
        <v>17</v>
      </c>
    </row>
    <row r="94" spans="1:15" ht="15.75" x14ac:dyDescent="0.25">
      <c r="A94" s="41">
        <v>108</v>
      </c>
      <c r="B94" s="32">
        <v>0.64097222222221895</v>
      </c>
      <c r="C94" s="33" t="s">
        <v>192</v>
      </c>
      <c r="D94" s="33" t="s">
        <v>10</v>
      </c>
      <c r="E94" s="34" t="s">
        <v>11</v>
      </c>
      <c r="F94" s="33" t="s">
        <v>27</v>
      </c>
      <c r="G94" s="26" t="s">
        <v>117</v>
      </c>
      <c r="H94" s="26" t="s">
        <v>118</v>
      </c>
      <c r="I94" s="26" t="s">
        <v>122</v>
      </c>
      <c r="J94" s="26" t="s">
        <v>123</v>
      </c>
      <c r="K94" s="102" t="s">
        <v>124</v>
      </c>
      <c r="L94" s="80"/>
      <c r="M94" s="207">
        <f t="shared" si="10"/>
        <v>0.68333333333333335</v>
      </c>
      <c r="N94" s="215">
        <f t="shared" si="11"/>
        <v>69</v>
      </c>
      <c r="O94" s="21">
        <f t="shared" si="13"/>
        <v>8</v>
      </c>
    </row>
    <row r="95" spans="1:15" ht="15.75" x14ac:dyDescent="0.25">
      <c r="A95" s="41">
        <v>109</v>
      </c>
      <c r="B95" s="32">
        <v>0.64583333333333337</v>
      </c>
      <c r="C95" s="33" t="s">
        <v>192</v>
      </c>
      <c r="D95" s="33" t="s">
        <v>10</v>
      </c>
      <c r="E95" s="34" t="s">
        <v>11</v>
      </c>
      <c r="F95" s="33" t="s">
        <v>27</v>
      </c>
      <c r="G95" s="26" t="s">
        <v>361</v>
      </c>
      <c r="H95" s="26" t="s">
        <v>361</v>
      </c>
      <c r="I95" s="26" t="s">
        <v>134</v>
      </c>
      <c r="J95" s="26" t="s">
        <v>363</v>
      </c>
      <c r="K95" s="102" t="s">
        <v>364</v>
      </c>
      <c r="L95" s="26"/>
      <c r="M95" s="207">
        <f t="shared" si="10"/>
        <v>0.64629629629629626</v>
      </c>
      <c r="N95" s="215">
        <f t="shared" si="11"/>
        <v>65</v>
      </c>
      <c r="O95" s="21">
        <f t="shared" si="13"/>
        <v>15</v>
      </c>
    </row>
    <row r="96" spans="1:15" ht="15.75" x14ac:dyDescent="0.25">
      <c r="A96" s="41">
        <v>110</v>
      </c>
      <c r="B96" s="32">
        <v>0.65069444444444102</v>
      </c>
      <c r="C96" s="33" t="s">
        <v>192</v>
      </c>
      <c r="D96" s="33" t="s">
        <v>10</v>
      </c>
      <c r="E96" s="34" t="s">
        <v>11</v>
      </c>
      <c r="F96" s="33" t="s">
        <v>46</v>
      </c>
      <c r="G96" s="24" t="s">
        <v>255</v>
      </c>
      <c r="H96" s="24" t="s">
        <v>67</v>
      </c>
      <c r="I96" s="24" t="s">
        <v>68</v>
      </c>
      <c r="J96" s="24" t="s">
        <v>69</v>
      </c>
      <c r="K96" s="105" t="s">
        <v>70</v>
      </c>
      <c r="L96" s="79"/>
      <c r="M96" s="207">
        <f t="shared" si="10"/>
        <v>0.70185185185185184</v>
      </c>
      <c r="N96" s="215">
        <f t="shared" si="11"/>
        <v>70</v>
      </c>
      <c r="O96" s="21">
        <f t="shared" si="13"/>
        <v>2</v>
      </c>
    </row>
    <row r="97" spans="1:15" ht="15.75" x14ac:dyDescent="0.25">
      <c r="A97" s="41">
        <v>111</v>
      </c>
      <c r="B97" s="32">
        <v>0.65555555555555201</v>
      </c>
      <c r="C97" s="33" t="s">
        <v>192</v>
      </c>
      <c r="D97" s="33" t="s">
        <v>10</v>
      </c>
      <c r="E97" s="34" t="s">
        <v>11</v>
      </c>
      <c r="F97" s="33" t="s">
        <v>27</v>
      </c>
      <c r="G97" s="26" t="s">
        <v>207</v>
      </c>
      <c r="H97" s="26" t="s">
        <v>208</v>
      </c>
      <c r="I97" s="26" t="s">
        <v>140</v>
      </c>
      <c r="J97" s="26" t="s">
        <v>212</v>
      </c>
      <c r="K97" s="102" t="s">
        <v>213</v>
      </c>
      <c r="L97" s="26"/>
      <c r="M97" s="207">
        <f t="shared" ref="M97:M128" si="14">VLOOKUP(A97,maincorescores,14)</f>
        <v>0.68333333333333335</v>
      </c>
      <c r="N97" s="215">
        <f t="shared" ref="N97:N128" si="15">VLOOKUP(A97,maincorescores,15)</f>
        <v>69</v>
      </c>
      <c r="O97" s="21">
        <f t="shared" si="13"/>
        <v>8</v>
      </c>
    </row>
    <row r="98" spans="1:15" ht="15.75" x14ac:dyDescent="0.25">
      <c r="A98" s="41">
        <v>112</v>
      </c>
      <c r="B98" s="32">
        <v>0.66041666666666299</v>
      </c>
      <c r="C98" s="33" t="s">
        <v>192</v>
      </c>
      <c r="D98" s="33" t="s">
        <v>10</v>
      </c>
      <c r="E98" s="34" t="s">
        <v>11</v>
      </c>
      <c r="F98" s="33" t="s">
        <v>46</v>
      </c>
      <c r="G98" s="26" t="s">
        <v>374</v>
      </c>
      <c r="H98" s="26" t="s">
        <v>375</v>
      </c>
      <c r="I98" s="26" t="s">
        <v>379</v>
      </c>
      <c r="J98" s="26" t="s">
        <v>235</v>
      </c>
      <c r="K98" s="102" t="s">
        <v>380</v>
      </c>
      <c r="L98" s="77">
        <v>21973</v>
      </c>
      <c r="M98" s="207" t="str">
        <f t="shared" si="14"/>
        <v>WD</v>
      </c>
      <c r="N98" s="215" t="str">
        <f t="shared" si="15"/>
        <v>WD</v>
      </c>
      <c r="O98" s="21" t="e">
        <f t="shared" si="13"/>
        <v>#VALUE!</v>
      </c>
    </row>
    <row r="99" spans="1:15" ht="15.75" x14ac:dyDescent="0.25">
      <c r="A99" s="41">
        <v>113</v>
      </c>
      <c r="B99" s="32">
        <v>0.66527777777777397</v>
      </c>
      <c r="C99" s="33" t="s">
        <v>192</v>
      </c>
      <c r="D99" s="33" t="s">
        <v>10</v>
      </c>
      <c r="E99" s="35" t="s">
        <v>11</v>
      </c>
      <c r="F99" s="42" t="s">
        <v>27</v>
      </c>
      <c r="G99" s="78" t="s">
        <v>256</v>
      </c>
      <c r="H99" s="78" t="s">
        <v>266</v>
      </c>
      <c r="I99" s="78" t="s">
        <v>267</v>
      </c>
      <c r="J99" s="78" t="s">
        <v>268</v>
      </c>
      <c r="K99" s="103" t="s">
        <v>269</v>
      </c>
      <c r="L99" s="80"/>
      <c r="M99" s="207">
        <f t="shared" si="14"/>
        <v>0.69814814814814818</v>
      </c>
      <c r="N99" s="215">
        <f t="shared" si="15"/>
        <v>70</v>
      </c>
      <c r="O99" s="21">
        <f t="shared" si="13"/>
        <v>3</v>
      </c>
    </row>
    <row r="100" spans="1:15" ht="15.75" x14ac:dyDescent="0.25">
      <c r="A100" s="41">
        <v>114</v>
      </c>
      <c r="B100" s="32">
        <v>0.67013888888888495</v>
      </c>
      <c r="C100" s="33" t="s">
        <v>192</v>
      </c>
      <c r="D100" s="33" t="s">
        <v>10</v>
      </c>
      <c r="E100" s="34" t="s">
        <v>11</v>
      </c>
      <c r="F100" s="33" t="s">
        <v>27</v>
      </c>
      <c r="G100" s="26" t="s">
        <v>77</v>
      </c>
      <c r="H100" s="26" t="s">
        <v>101</v>
      </c>
      <c r="I100" s="26" t="s">
        <v>102</v>
      </c>
      <c r="J100" s="26" t="s">
        <v>88</v>
      </c>
      <c r="K100" s="102" t="s">
        <v>103</v>
      </c>
      <c r="L100" s="26"/>
      <c r="M100" s="207">
        <f t="shared" si="14"/>
        <v>0.687037037037037</v>
      </c>
      <c r="N100" s="215">
        <f t="shared" si="15"/>
        <v>69</v>
      </c>
      <c r="O100" s="21">
        <f t="shared" si="13"/>
        <v>6</v>
      </c>
    </row>
    <row r="101" spans="1:15" ht="15.75" x14ac:dyDescent="0.25">
      <c r="A101" s="41">
        <v>120</v>
      </c>
      <c r="B101" s="39">
        <v>0.35416666666666669</v>
      </c>
      <c r="C101" s="33" t="s">
        <v>193</v>
      </c>
      <c r="D101" s="33" t="s">
        <v>13</v>
      </c>
      <c r="E101" s="34" t="s">
        <v>15</v>
      </c>
      <c r="F101" s="33" t="s">
        <v>21</v>
      </c>
      <c r="G101" s="26" t="s">
        <v>399</v>
      </c>
      <c r="H101" s="26" t="s">
        <v>405</v>
      </c>
      <c r="I101" s="26" t="s">
        <v>421</v>
      </c>
      <c r="J101" s="26" t="s">
        <v>422</v>
      </c>
      <c r="K101" s="102" t="s">
        <v>423</v>
      </c>
      <c r="L101" s="21"/>
      <c r="M101" s="207">
        <f t="shared" si="14"/>
        <v>0.66521739130434787</v>
      </c>
      <c r="N101" s="215">
        <f t="shared" si="15"/>
        <v>40.5</v>
      </c>
      <c r="O101" s="21">
        <f>RANK(M101,M$101:M$101)</f>
        <v>1</v>
      </c>
    </row>
    <row r="102" spans="1:15" ht="15.75" x14ac:dyDescent="0.25">
      <c r="A102" s="96">
        <v>121</v>
      </c>
      <c r="B102" s="97">
        <v>0.35902777777777778</v>
      </c>
      <c r="C102" s="91" t="s">
        <v>193</v>
      </c>
      <c r="D102" s="91" t="s">
        <v>181</v>
      </c>
      <c r="E102" s="92" t="s">
        <v>15</v>
      </c>
      <c r="F102" s="91" t="s">
        <v>46</v>
      </c>
      <c r="G102" s="98" t="s">
        <v>158</v>
      </c>
      <c r="H102" s="98" t="s">
        <v>182</v>
      </c>
      <c r="I102" s="98" t="s">
        <v>183</v>
      </c>
      <c r="J102" s="98" t="s">
        <v>184</v>
      </c>
      <c r="K102" s="101" t="s">
        <v>185</v>
      </c>
      <c r="L102" s="21"/>
      <c r="M102" s="207">
        <f t="shared" si="14"/>
        <v>0</v>
      </c>
      <c r="N102" s="215">
        <f t="shared" si="15"/>
        <v>0</v>
      </c>
      <c r="O102" s="21">
        <f>RANK(M102,M$102:M$117)</f>
        <v>15</v>
      </c>
    </row>
    <row r="103" spans="1:15" ht="15.75" x14ac:dyDescent="0.25">
      <c r="A103" s="96">
        <v>123</v>
      </c>
      <c r="B103" s="97">
        <v>0.36875000000000002</v>
      </c>
      <c r="C103" s="91" t="s">
        <v>193</v>
      </c>
      <c r="D103" s="91" t="s">
        <v>13</v>
      </c>
      <c r="E103" s="92" t="s">
        <v>15</v>
      </c>
      <c r="F103" s="91" t="s">
        <v>27</v>
      </c>
      <c r="G103" s="98" t="s">
        <v>398</v>
      </c>
      <c r="H103" s="98" t="s">
        <v>445</v>
      </c>
      <c r="I103" s="98" t="s">
        <v>376</v>
      </c>
      <c r="J103" s="98" t="s">
        <v>448</v>
      </c>
      <c r="K103" s="101" t="s">
        <v>449</v>
      </c>
      <c r="L103" s="21"/>
      <c r="M103" s="207">
        <f t="shared" si="14"/>
        <v>0.66304347826086951</v>
      </c>
      <c r="N103" s="215">
        <f t="shared" si="15"/>
        <v>40.5</v>
      </c>
      <c r="O103" s="21">
        <f t="shared" ref="O103:O117" si="16">RANK(M103,M$102:M$117)</f>
        <v>3</v>
      </c>
    </row>
    <row r="104" spans="1:15" ht="15.75" x14ac:dyDescent="0.25">
      <c r="A104" s="96">
        <v>124</v>
      </c>
      <c r="B104" s="97">
        <v>0.37361111111111101</v>
      </c>
      <c r="C104" s="91" t="s">
        <v>193</v>
      </c>
      <c r="D104" s="91" t="s">
        <v>13</v>
      </c>
      <c r="E104" s="92" t="s">
        <v>15</v>
      </c>
      <c r="F104" s="91" t="s">
        <v>27</v>
      </c>
      <c r="G104" s="98" t="s">
        <v>457</v>
      </c>
      <c r="H104" s="98" t="s">
        <v>458</v>
      </c>
      <c r="I104" s="98" t="s">
        <v>460</v>
      </c>
      <c r="J104" s="98" t="s">
        <v>461</v>
      </c>
      <c r="K104" s="101" t="s">
        <v>462</v>
      </c>
      <c r="L104" s="21"/>
      <c r="M104" s="207">
        <f t="shared" si="14"/>
        <v>0.67826086956521736</v>
      </c>
      <c r="N104" s="215">
        <f t="shared" si="15"/>
        <v>40.5</v>
      </c>
      <c r="O104" s="21">
        <f t="shared" si="16"/>
        <v>2</v>
      </c>
    </row>
    <row r="105" spans="1:15" ht="15.75" x14ac:dyDescent="0.25">
      <c r="A105" s="41">
        <v>125</v>
      </c>
      <c r="B105" s="39">
        <v>0.37847222222222199</v>
      </c>
      <c r="C105" s="33" t="s">
        <v>193</v>
      </c>
      <c r="D105" s="42" t="s">
        <v>13</v>
      </c>
      <c r="E105" s="35" t="s">
        <v>15</v>
      </c>
      <c r="F105" s="42" t="s">
        <v>27</v>
      </c>
      <c r="G105" s="78" t="s">
        <v>256</v>
      </c>
      <c r="H105" s="78" t="s">
        <v>266</v>
      </c>
      <c r="I105" s="78" t="s">
        <v>172</v>
      </c>
      <c r="J105" s="78" t="s">
        <v>273</v>
      </c>
      <c r="K105" s="103" t="s">
        <v>274</v>
      </c>
      <c r="L105" s="21"/>
      <c r="M105" s="207">
        <f t="shared" si="14"/>
        <v>0.6</v>
      </c>
      <c r="N105" s="215">
        <f t="shared" si="15"/>
        <v>36.5</v>
      </c>
      <c r="O105" s="21">
        <f t="shared" si="16"/>
        <v>14</v>
      </c>
    </row>
    <row r="106" spans="1:15" ht="15.75" x14ac:dyDescent="0.25">
      <c r="A106" s="41">
        <v>126</v>
      </c>
      <c r="B106" s="39">
        <v>0.38333333333333303</v>
      </c>
      <c r="C106" s="33" t="s">
        <v>193</v>
      </c>
      <c r="D106" s="33" t="s">
        <v>13</v>
      </c>
      <c r="E106" s="34" t="s">
        <v>15</v>
      </c>
      <c r="F106" s="33" t="s">
        <v>27</v>
      </c>
      <c r="G106" s="26" t="s">
        <v>300</v>
      </c>
      <c r="H106" s="26" t="s">
        <v>323</v>
      </c>
      <c r="I106" s="26" t="s">
        <v>304</v>
      </c>
      <c r="J106" s="26" t="s">
        <v>305</v>
      </c>
      <c r="K106" s="102" t="s">
        <v>306</v>
      </c>
      <c r="L106" s="21"/>
      <c r="M106" s="207">
        <f t="shared" si="14"/>
        <v>0.66304347826086951</v>
      </c>
      <c r="N106" s="215">
        <f t="shared" si="15"/>
        <v>40.5</v>
      </c>
      <c r="O106" s="21">
        <f t="shared" si="16"/>
        <v>3</v>
      </c>
    </row>
    <row r="107" spans="1:15" ht="15.75" x14ac:dyDescent="0.25">
      <c r="A107" s="41">
        <v>127</v>
      </c>
      <c r="B107" s="39">
        <v>0.38819444444444401</v>
      </c>
      <c r="C107" s="33" t="s">
        <v>193</v>
      </c>
      <c r="D107" s="33" t="s">
        <v>181</v>
      </c>
      <c r="E107" s="34" t="s">
        <v>15</v>
      </c>
      <c r="F107" s="33" t="s">
        <v>46</v>
      </c>
      <c r="G107" s="26" t="s">
        <v>158</v>
      </c>
      <c r="H107" s="26" t="s">
        <v>186</v>
      </c>
      <c r="I107" s="26" t="s">
        <v>176</v>
      </c>
      <c r="J107" s="26" t="s">
        <v>177</v>
      </c>
      <c r="K107" s="26" t="s">
        <v>178</v>
      </c>
      <c r="L107" s="21"/>
      <c r="M107" s="207" t="str">
        <f t="shared" si="14"/>
        <v>WD</v>
      </c>
      <c r="N107" s="215" t="str">
        <f t="shared" si="15"/>
        <v>WD</v>
      </c>
      <c r="O107" s="21" t="e">
        <f t="shared" si="16"/>
        <v>#VALUE!</v>
      </c>
    </row>
    <row r="108" spans="1:15" ht="15.75" x14ac:dyDescent="0.25">
      <c r="A108" s="41">
        <v>129</v>
      </c>
      <c r="B108" s="39">
        <v>0.39791666666666597</v>
      </c>
      <c r="C108" s="33" t="s">
        <v>193</v>
      </c>
      <c r="D108" s="33" t="s">
        <v>13</v>
      </c>
      <c r="E108" s="34" t="s">
        <v>15</v>
      </c>
      <c r="F108" s="33" t="s">
        <v>27</v>
      </c>
      <c r="G108" s="26" t="s">
        <v>300</v>
      </c>
      <c r="H108" s="26" t="s">
        <v>324</v>
      </c>
      <c r="I108" s="26" t="s">
        <v>321</v>
      </c>
      <c r="J108" s="26" t="s">
        <v>40</v>
      </c>
      <c r="K108" s="26" t="s">
        <v>322</v>
      </c>
      <c r="L108" s="21"/>
      <c r="M108" s="207">
        <f t="shared" si="14"/>
        <v>0.64347826086956517</v>
      </c>
      <c r="N108" s="215">
        <f t="shared" si="15"/>
        <v>39.5</v>
      </c>
      <c r="O108" s="21">
        <f t="shared" si="16"/>
        <v>10</v>
      </c>
    </row>
    <row r="109" spans="1:15" ht="15.75" x14ac:dyDescent="0.25">
      <c r="A109" s="41">
        <v>130</v>
      </c>
      <c r="B109" s="39">
        <v>0.40277777777777801</v>
      </c>
      <c r="C109" s="33" t="s">
        <v>193</v>
      </c>
      <c r="D109" s="40" t="s">
        <v>13</v>
      </c>
      <c r="E109" s="34" t="s">
        <v>15</v>
      </c>
      <c r="F109" s="40" t="s">
        <v>46</v>
      </c>
      <c r="G109" s="26" t="s">
        <v>326</v>
      </c>
      <c r="H109" s="26" t="s">
        <v>327</v>
      </c>
      <c r="I109" s="26" t="s">
        <v>338</v>
      </c>
      <c r="J109" s="26" t="s">
        <v>339</v>
      </c>
      <c r="K109" s="26" t="s">
        <v>340</v>
      </c>
      <c r="L109" s="21"/>
      <c r="M109" s="207">
        <f t="shared" si="14"/>
        <v>0.65869565217391302</v>
      </c>
      <c r="N109" s="215">
        <f t="shared" si="15"/>
        <v>40.5</v>
      </c>
      <c r="O109" s="21">
        <f t="shared" si="16"/>
        <v>6</v>
      </c>
    </row>
    <row r="110" spans="1:15" ht="15.75" x14ac:dyDescent="0.25">
      <c r="A110" s="41">
        <v>131</v>
      </c>
      <c r="B110" s="39">
        <v>0.40763888888888899</v>
      </c>
      <c r="C110" s="33" t="s">
        <v>193</v>
      </c>
      <c r="D110" s="33" t="s">
        <v>13</v>
      </c>
      <c r="E110" s="34" t="s">
        <v>15</v>
      </c>
      <c r="F110" s="33" t="s">
        <v>27</v>
      </c>
      <c r="G110" s="26" t="s">
        <v>399</v>
      </c>
      <c r="H110" s="26" t="s">
        <v>405</v>
      </c>
      <c r="I110" s="26" t="s">
        <v>328</v>
      </c>
      <c r="J110" s="26" t="s">
        <v>408</v>
      </c>
      <c r="K110" s="26" t="s">
        <v>409</v>
      </c>
      <c r="L110" s="20"/>
      <c r="M110" s="207">
        <f t="shared" si="14"/>
        <v>0.62826086956521743</v>
      </c>
      <c r="N110" s="215">
        <f t="shared" si="15"/>
        <v>38</v>
      </c>
      <c r="O110" s="21">
        <f t="shared" si="16"/>
        <v>12</v>
      </c>
    </row>
    <row r="111" spans="1:15" ht="15.75" x14ac:dyDescent="0.25">
      <c r="A111" s="41">
        <v>132</v>
      </c>
      <c r="B111" s="39">
        <v>0.41249999999999998</v>
      </c>
      <c r="C111" s="41" t="s">
        <v>193</v>
      </c>
      <c r="D111" s="42" t="s">
        <v>13</v>
      </c>
      <c r="E111" s="35" t="s">
        <v>15</v>
      </c>
      <c r="F111" s="42" t="s">
        <v>27</v>
      </c>
      <c r="G111" s="78" t="s">
        <v>256</v>
      </c>
      <c r="H111" s="78" t="s">
        <v>90</v>
      </c>
      <c r="I111" s="78" t="s">
        <v>257</v>
      </c>
      <c r="J111" s="78" t="s">
        <v>258</v>
      </c>
      <c r="K111" s="78" t="s">
        <v>492</v>
      </c>
      <c r="L111" s="21"/>
      <c r="M111" s="207">
        <f t="shared" si="14"/>
        <v>0.64782608695652177</v>
      </c>
      <c r="N111" s="215">
        <f t="shared" si="15"/>
        <v>39</v>
      </c>
      <c r="O111" s="21">
        <f t="shared" si="16"/>
        <v>8</v>
      </c>
    </row>
    <row r="112" spans="1:15" ht="15.75" x14ac:dyDescent="0.25">
      <c r="A112" s="41">
        <v>135</v>
      </c>
      <c r="B112" s="39">
        <v>0.42708333333333298</v>
      </c>
      <c r="C112" s="33" t="s">
        <v>193</v>
      </c>
      <c r="D112" s="33" t="s">
        <v>13</v>
      </c>
      <c r="E112" s="34" t="s">
        <v>15</v>
      </c>
      <c r="F112" s="33" t="s">
        <v>27</v>
      </c>
      <c r="G112" s="26" t="s">
        <v>207</v>
      </c>
      <c r="H112" s="26" t="s">
        <v>246</v>
      </c>
      <c r="I112" s="26" t="s">
        <v>107</v>
      </c>
      <c r="J112" s="26" t="s">
        <v>221</v>
      </c>
      <c r="K112" s="26" t="s">
        <v>222</v>
      </c>
      <c r="L112" s="21"/>
      <c r="M112" s="207">
        <f t="shared" si="14"/>
        <v>0.65869565217391302</v>
      </c>
      <c r="N112" s="215">
        <f t="shared" si="15"/>
        <v>39</v>
      </c>
      <c r="O112" s="21">
        <f t="shared" si="16"/>
        <v>6</v>
      </c>
    </row>
    <row r="113" spans="1:15" ht="15.75" x14ac:dyDescent="0.25">
      <c r="A113" s="41">
        <v>136</v>
      </c>
      <c r="B113" s="39">
        <v>0.43194444444444402</v>
      </c>
      <c r="C113" s="33" t="s">
        <v>193</v>
      </c>
      <c r="D113" s="33" t="s">
        <v>13</v>
      </c>
      <c r="E113" s="34" t="s">
        <v>15</v>
      </c>
      <c r="F113" s="33" t="s">
        <v>46</v>
      </c>
      <c r="G113" s="77" t="s">
        <v>130</v>
      </c>
      <c r="H113" s="77" t="s">
        <v>150</v>
      </c>
      <c r="I113" s="77" t="s">
        <v>134</v>
      </c>
      <c r="J113" s="77" t="s">
        <v>135</v>
      </c>
      <c r="K113" s="77" t="s">
        <v>151</v>
      </c>
      <c r="L113" s="77">
        <v>21972</v>
      </c>
      <c r="M113" s="207">
        <f t="shared" si="14"/>
        <v>0.64565217391304353</v>
      </c>
      <c r="N113" s="215">
        <f t="shared" si="15"/>
        <v>39</v>
      </c>
      <c r="O113" s="21">
        <f t="shared" si="16"/>
        <v>9</v>
      </c>
    </row>
    <row r="114" spans="1:15" ht="15.75" x14ac:dyDescent="0.25">
      <c r="A114" s="41">
        <v>137</v>
      </c>
      <c r="B114" s="39">
        <v>0.44652777777777702</v>
      </c>
      <c r="C114" s="33" t="s">
        <v>193</v>
      </c>
      <c r="D114" s="40" t="s">
        <v>13</v>
      </c>
      <c r="E114" s="34" t="s">
        <v>15</v>
      </c>
      <c r="F114" s="40" t="s">
        <v>46</v>
      </c>
      <c r="G114" s="77" t="s">
        <v>130</v>
      </c>
      <c r="H114" s="77" t="s">
        <v>143</v>
      </c>
      <c r="I114" s="77" t="s">
        <v>140</v>
      </c>
      <c r="J114" s="77" t="s">
        <v>141</v>
      </c>
      <c r="K114" s="77" t="s">
        <v>142</v>
      </c>
      <c r="L114" s="21"/>
      <c r="M114" s="207">
        <f t="shared" si="14"/>
        <v>0.7</v>
      </c>
      <c r="N114" s="215">
        <f t="shared" si="15"/>
        <v>42</v>
      </c>
      <c r="O114" s="21">
        <f t="shared" si="16"/>
        <v>1</v>
      </c>
    </row>
    <row r="115" spans="1:15" ht="15.75" x14ac:dyDescent="0.25">
      <c r="A115" s="41">
        <v>138</v>
      </c>
      <c r="B115" s="39">
        <v>0.45138888888888901</v>
      </c>
      <c r="C115" s="33" t="s">
        <v>193</v>
      </c>
      <c r="D115" s="25" t="s">
        <v>13</v>
      </c>
      <c r="E115" s="24" t="s">
        <v>15</v>
      </c>
      <c r="F115" s="25" t="s">
        <v>46</v>
      </c>
      <c r="G115" s="24" t="s">
        <v>255</v>
      </c>
      <c r="H115" s="24" t="s">
        <v>60</v>
      </c>
      <c r="I115" s="24" t="s">
        <v>54</v>
      </c>
      <c r="J115" s="24" t="s">
        <v>55</v>
      </c>
      <c r="K115" s="24" t="s">
        <v>56</v>
      </c>
      <c r="L115" s="21"/>
      <c r="M115" s="207">
        <f t="shared" si="14"/>
        <v>0.60434782608695647</v>
      </c>
      <c r="N115" s="215">
        <f t="shared" si="15"/>
        <v>36</v>
      </c>
      <c r="O115" s="21">
        <f t="shared" si="16"/>
        <v>13</v>
      </c>
    </row>
    <row r="116" spans="1:15" ht="15.75" x14ac:dyDescent="0.25">
      <c r="A116" s="41">
        <v>140</v>
      </c>
      <c r="B116" s="39">
        <v>0.46111111111111103</v>
      </c>
      <c r="C116" s="33" t="s">
        <v>193</v>
      </c>
      <c r="D116" s="33" t="s">
        <v>13</v>
      </c>
      <c r="E116" s="34" t="s">
        <v>15</v>
      </c>
      <c r="F116" s="33" t="s">
        <v>46</v>
      </c>
      <c r="G116" s="26" t="s">
        <v>326</v>
      </c>
      <c r="H116" s="26" t="s">
        <v>341</v>
      </c>
      <c r="I116" s="26" t="s">
        <v>342</v>
      </c>
      <c r="J116" s="26" t="s">
        <v>343</v>
      </c>
      <c r="K116" s="26" t="s">
        <v>344</v>
      </c>
      <c r="L116" s="21"/>
      <c r="M116" s="207">
        <f t="shared" si="14"/>
        <v>0.63695652173913042</v>
      </c>
      <c r="N116" s="215">
        <f t="shared" si="15"/>
        <v>38</v>
      </c>
      <c r="O116" s="21">
        <f t="shared" si="16"/>
        <v>11</v>
      </c>
    </row>
    <row r="117" spans="1:15" ht="15.75" x14ac:dyDescent="0.25">
      <c r="A117" s="41">
        <v>141</v>
      </c>
      <c r="B117" s="39">
        <v>0.46597222222222201</v>
      </c>
      <c r="C117" s="33" t="s">
        <v>193</v>
      </c>
      <c r="D117" s="33" t="s">
        <v>13</v>
      </c>
      <c r="E117" s="34" t="s">
        <v>15</v>
      </c>
      <c r="F117" s="33" t="s">
        <v>27</v>
      </c>
      <c r="G117" s="26" t="s">
        <v>77</v>
      </c>
      <c r="H117" s="26" t="s">
        <v>101</v>
      </c>
      <c r="I117" s="26" t="s">
        <v>98</v>
      </c>
      <c r="J117" s="26" t="s">
        <v>99</v>
      </c>
      <c r="K117" s="26" t="s">
        <v>100</v>
      </c>
      <c r="L117" s="21"/>
      <c r="M117" s="207">
        <f t="shared" si="14"/>
        <v>0.66086956521739126</v>
      </c>
      <c r="N117" s="215">
        <f t="shared" si="15"/>
        <v>40.5</v>
      </c>
      <c r="O117" s="21">
        <f t="shared" si="16"/>
        <v>5</v>
      </c>
    </row>
    <row r="118" spans="1:15" ht="15.75" x14ac:dyDescent="0.25">
      <c r="A118" s="41">
        <v>142</v>
      </c>
      <c r="B118" s="39">
        <v>0.49513888888889102</v>
      </c>
      <c r="C118" s="43" t="s">
        <v>193</v>
      </c>
      <c r="D118" s="33" t="s">
        <v>13</v>
      </c>
      <c r="E118" s="34" t="s">
        <v>16</v>
      </c>
      <c r="F118" s="33" t="s">
        <v>21</v>
      </c>
      <c r="G118" s="26" t="s">
        <v>399</v>
      </c>
      <c r="H118" s="26" t="s">
        <v>405</v>
      </c>
      <c r="I118" s="26" t="s">
        <v>424</v>
      </c>
      <c r="J118" s="26" t="s">
        <v>425</v>
      </c>
      <c r="K118" s="26" t="s">
        <v>426</v>
      </c>
      <c r="L118" s="21"/>
      <c r="M118" s="207">
        <f t="shared" si="14"/>
        <v>0.68076923076923079</v>
      </c>
      <c r="N118" s="215">
        <f t="shared" si="15"/>
        <v>54</v>
      </c>
      <c r="O118" s="21">
        <f>RANK(M118,M$118:M$119)</f>
        <v>1</v>
      </c>
    </row>
    <row r="119" spans="1:15" ht="15.75" x14ac:dyDescent="0.25">
      <c r="A119" s="41">
        <v>142</v>
      </c>
      <c r="B119" s="39">
        <v>0.49513888888889102</v>
      </c>
      <c r="C119" s="43" t="s">
        <v>193</v>
      </c>
      <c r="D119" s="33" t="s">
        <v>13</v>
      </c>
      <c r="E119" s="34" t="s">
        <v>16</v>
      </c>
      <c r="F119" s="33" t="s">
        <v>21</v>
      </c>
      <c r="G119" s="26" t="s">
        <v>399</v>
      </c>
      <c r="H119" s="26" t="s">
        <v>405</v>
      </c>
      <c r="I119" s="26" t="s">
        <v>424</v>
      </c>
      <c r="J119" s="26" t="s">
        <v>425</v>
      </c>
      <c r="K119" s="26" t="s">
        <v>426</v>
      </c>
      <c r="L119" s="21"/>
      <c r="M119" s="207">
        <f t="shared" si="14"/>
        <v>0.68076923076923079</v>
      </c>
      <c r="N119" s="215">
        <f t="shared" si="15"/>
        <v>54</v>
      </c>
      <c r="O119" s="21">
        <f>RANK(M119,M$118:M$119)</f>
        <v>1</v>
      </c>
    </row>
    <row r="120" spans="1:15" ht="15.75" x14ac:dyDescent="0.25">
      <c r="A120" s="41">
        <v>144</v>
      </c>
      <c r="B120" s="39">
        <v>0.50486111111111498</v>
      </c>
      <c r="C120" s="33" t="s">
        <v>193</v>
      </c>
      <c r="D120" s="42" t="s">
        <v>13</v>
      </c>
      <c r="E120" s="35" t="s">
        <v>16</v>
      </c>
      <c r="F120" s="42" t="s">
        <v>27</v>
      </c>
      <c r="G120" s="26" t="s">
        <v>398</v>
      </c>
      <c r="H120" s="26" t="s">
        <v>445</v>
      </c>
      <c r="I120" s="26" t="s">
        <v>104</v>
      </c>
      <c r="J120" s="26" t="s">
        <v>440</v>
      </c>
      <c r="K120" s="26" t="s">
        <v>441</v>
      </c>
      <c r="L120" s="21"/>
      <c r="M120" s="207">
        <f t="shared" si="14"/>
        <v>0.60384615384615381</v>
      </c>
      <c r="N120" s="215">
        <f t="shared" si="15"/>
        <v>49</v>
      </c>
      <c r="O120" s="21">
        <f>RANK(M120,M$120:M$137)</f>
        <v>14</v>
      </c>
    </row>
    <row r="121" spans="1:15" ht="15.75" x14ac:dyDescent="0.25">
      <c r="A121" s="41">
        <v>145</v>
      </c>
      <c r="B121" s="39">
        <v>0.50972222222222696</v>
      </c>
      <c r="C121" s="33" t="s">
        <v>193</v>
      </c>
      <c r="D121" s="33" t="s">
        <v>13</v>
      </c>
      <c r="E121" s="34" t="s">
        <v>16</v>
      </c>
      <c r="F121" s="33" t="s">
        <v>27</v>
      </c>
      <c r="G121" s="26" t="s">
        <v>207</v>
      </c>
      <c r="H121" s="26" t="s">
        <v>242</v>
      </c>
      <c r="I121" s="26" t="s">
        <v>243</v>
      </c>
      <c r="J121" s="26" t="s">
        <v>244</v>
      </c>
      <c r="K121" s="26" t="s">
        <v>245</v>
      </c>
      <c r="L121" s="21"/>
      <c r="M121" s="207">
        <f t="shared" si="14"/>
        <v>0.72115384615384615</v>
      </c>
      <c r="N121" s="215">
        <f t="shared" si="15"/>
        <v>58</v>
      </c>
      <c r="O121" s="21">
        <f>RANK(M121,M$120:M$137)</f>
        <v>1</v>
      </c>
    </row>
    <row r="122" spans="1:15" ht="15.75" x14ac:dyDescent="0.25">
      <c r="A122" s="41">
        <v>146</v>
      </c>
      <c r="B122" s="39">
        <v>0.51458333333333905</v>
      </c>
      <c r="C122" s="33" t="s">
        <v>193</v>
      </c>
      <c r="D122" s="33" t="s">
        <v>13</v>
      </c>
      <c r="E122" s="34" t="s">
        <v>16</v>
      </c>
      <c r="F122" s="33" t="s">
        <v>46</v>
      </c>
      <c r="G122" s="26" t="s">
        <v>326</v>
      </c>
      <c r="H122" s="26" t="s">
        <v>327</v>
      </c>
      <c r="I122" s="26" t="s">
        <v>334</v>
      </c>
      <c r="J122" s="26" t="s">
        <v>335</v>
      </c>
      <c r="K122" s="26" t="s">
        <v>336</v>
      </c>
      <c r="L122" s="21"/>
      <c r="M122" s="207">
        <f t="shared" si="14"/>
        <v>0.66153846153846152</v>
      </c>
      <c r="N122" s="215">
        <f t="shared" si="15"/>
        <v>53</v>
      </c>
      <c r="O122" s="21">
        <f t="shared" ref="O121:O137" si="17">RANK(M122,M$122:M$137)</f>
        <v>6</v>
      </c>
    </row>
    <row r="123" spans="1:15" ht="15.75" x14ac:dyDescent="0.25">
      <c r="A123" s="41">
        <v>147</v>
      </c>
      <c r="B123" s="39">
        <v>0.51944444444445104</v>
      </c>
      <c r="C123" s="33" t="s">
        <v>193</v>
      </c>
      <c r="D123" s="33" t="s">
        <v>181</v>
      </c>
      <c r="E123" s="34" t="s">
        <v>16</v>
      </c>
      <c r="F123" s="33" t="s">
        <v>46</v>
      </c>
      <c r="G123" s="26" t="s">
        <v>158</v>
      </c>
      <c r="H123" s="26" t="s">
        <v>182</v>
      </c>
      <c r="I123" s="26" t="s">
        <v>166</v>
      </c>
      <c r="J123" s="26" t="s">
        <v>167</v>
      </c>
      <c r="K123" s="26" t="s">
        <v>168</v>
      </c>
      <c r="L123" s="21"/>
      <c r="M123" s="207" t="str">
        <f t="shared" si="14"/>
        <v>WD</v>
      </c>
      <c r="N123" s="215" t="str">
        <f t="shared" si="15"/>
        <v>WD</v>
      </c>
      <c r="O123" s="21" t="e">
        <f t="shared" si="17"/>
        <v>#VALUE!</v>
      </c>
    </row>
    <row r="124" spans="1:15" ht="15.75" x14ac:dyDescent="0.25">
      <c r="A124" s="41">
        <v>148</v>
      </c>
      <c r="B124" s="39">
        <v>0.52430555555556302</v>
      </c>
      <c r="C124" s="33" t="s">
        <v>193</v>
      </c>
      <c r="D124" s="33" t="s">
        <v>13</v>
      </c>
      <c r="E124" s="34" t="s">
        <v>16</v>
      </c>
      <c r="F124" s="33" t="s">
        <v>27</v>
      </c>
      <c r="G124" s="78" t="s">
        <v>256</v>
      </c>
      <c r="H124" s="78" t="s">
        <v>266</v>
      </c>
      <c r="I124" s="78" t="s">
        <v>82</v>
      </c>
      <c r="J124" s="78" t="s">
        <v>25</v>
      </c>
      <c r="K124" s="78" t="s">
        <v>265</v>
      </c>
      <c r="L124" s="21"/>
      <c r="M124" s="207">
        <f t="shared" si="14"/>
        <v>0.66346153846153844</v>
      </c>
      <c r="N124" s="215">
        <f t="shared" si="15"/>
        <v>54</v>
      </c>
      <c r="O124" s="21">
        <f t="shared" si="17"/>
        <v>5</v>
      </c>
    </row>
    <row r="125" spans="1:15" ht="15.75" x14ac:dyDescent="0.25">
      <c r="A125" s="41">
        <v>149</v>
      </c>
      <c r="B125" s="39">
        <v>0.529166666666675</v>
      </c>
      <c r="C125" s="33" t="s">
        <v>193</v>
      </c>
      <c r="D125" s="33" t="s">
        <v>13</v>
      </c>
      <c r="E125" s="34" t="s">
        <v>16</v>
      </c>
      <c r="F125" s="33" t="s">
        <v>27</v>
      </c>
      <c r="G125" s="26" t="s">
        <v>300</v>
      </c>
      <c r="H125" s="26" t="s">
        <v>324</v>
      </c>
      <c r="I125" s="80" t="s">
        <v>325</v>
      </c>
      <c r="J125" s="80" t="s">
        <v>319</v>
      </c>
      <c r="K125" s="26" t="s">
        <v>320</v>
      </c>
      <c r="L125" s="21"/>
      <c r="M125" s="207">
        <f t="shared" si="14"/>
        <v>0.6365384615384615</v>
      </c>
      <c r="N125" s="215">
        <f t="shared" si="15"/>
        <v>52</v>
      </c>
      <c r="O125" s="21">
        <f t="shared" si="17"/>
        <v>10</v>
      </c>
    </row>
    <row r="126" spans="1:15" ht="15.75" x14ac:dyDescent="0.25">
      <c r="A126" s="41">
        <v>150</v>
      </c>
      <c r="B126" s="39">
        <v>0.53402777777778698</v>
      </c>
      <c r="C126" s="33" t="s">
        <v>193</v>
      </c>
      <c r="D126" s="40" t="s">
        <v>13</v>
      </c>
      <c r="E126" s="37" t="s">
        <v>16</v>
      </c>
      <c r="F126" s="40" t="s">
        <v>46</v>
      </c>
      <c r="G126" s="77" t="s">
        <v>130</v>
      </c>
      <c r="H126" s="77" t="s">
        <v>143</v>
      </c>
      <c r="I126" s="77" t="s">
        <v>144</v>
      </c>
      <c r="J126" s="77" t="s">
        <v>145</v>
      </c>
      <c r="K126" s="77" t="s">
        <v>146</v>
      </c>
      <c r="L126" s="21"/>
      <c r="M126" s="207">
        <f t="shared" si="14"/>
        <v>0.64423076923076927</v>
      </c>
      <c r="N126" s="215">
        <f t="shared" si="15"/>
        <v>52</v>
      </c>
      <c r="O126" s="21">
        <f t="shared" si="17"/>
        <v>9</v>
      </c>
    </row>
    <row r="127" spans="1:15" ht="15.75" x14ac:dyDescent="0.25">
      <c r="A127" s="41">
        <v>151</v>
      </c>
      <c r="B127" s="39">
        <v>0.53888888888889896</v>
      </c>
      <c r="C127" s="33" t="s">
        <v>193</v>
      </c>
      <c r="D127" s="33" t="s">
        <v>13</v>
      </c>
      <c r="E127" s="34" t="s">
        <v>16</v>
      </c>
      <c r="F127" s="33" t="s">
        <v>27</v>
      </c>
      <c r="G127" s="26" t="s">
        <v>77</v>
      </c>
      <c r="H127" s="26" t="s">
        <v>101</v>
      </c>
      <c r="I127" s="26" t="s">
        <v>107</v>
      </c>
      <c r="J127" s="26" t="s">
        <v>482</v>
      </c>
      <c r="K127" s="26" t="s">
        <v>483</v>
      </c>
      <c r="L127" s="21"/>
      <c r="M127" s="207">
        <f t="shared" si="14"/>
        <v>0.66923076923076918</v>
      </c>
      <c r="N127" s="215">
        <f t="shared" si="15"/>
        <v>54</v>
      </c>
      <c r="O127" s="21">
        <f t="shared" si="17"/>
        <v>3</v>
      </c>
    </row>
    <row r="128" spans="1:15" ht="15.75" x14ac:dyDescent="0.25">
      <c r="A128" s="41">
        <v>152</v>
      </c>
      <c r="B128" s="39">
        <v>0.55347222222223502</v>
      </c>
      <c r="C128" s="33" t="s">
        <v>193</v>
      </c>
      <c r="D128" s="33" t="s">
        <v>13</v>
      </c>
      <c r="E128" s="34" t="s">
        <v>16</v>
      </c>
      <c r="F128" s="33" t="s">
        <v>27</v>
      </c>
      <c r="G128" s="26" t="s">
        <v>399</v>
      </c>
      <c r="H128" s="26" t="s">
        <v>405</v>
      </c>
      <c r="I128" s="26" t="s">
        <v>134</v>
      </c>
      <c r="J128" s="26" t="s">
        <v>406</v>
      </c>
      <c r="K128" s="102" t="s">
        <v>407</v>
      </c>
      <c r="L128" s="21"/>
      <c r="M128" s="207">
        <f t="shared" si="14"/>
        <v>0.6365384615384615</v>
      </c>
      <c r="N128" s="215">
        <f t="shared" si="15"/>
        <v>52</v>
      </c>
      <c r="O128" s="21">
        <f t="shared" si="17"/>
        <v>10</v>
      </c>
    </row>
    <row r="129" spans="1:15" ht="15.75" x14ac:dyDescent="0.25">
      <c r="A129" s="41">
        <v>153</v>
      </c>
      <c r="B129" s="39">
        <v>0.558333333333347</v>
      </c>
      <c r="C129" s="33" t="s">
        <v>193</v>
      </c>
      <c r="D129" s="42" t="s">
        <v>13</v>
      </c>
      <c r="E129" s="35" t="s">
        <v>16</v>
      </c>
      <c r="F129" s="42" t="s">
        <v>27</v>
      </c>
      <c r="G129" s="78" t="s">
        <v>256</v>
      </c>
      <c r="H129" s="78" t="s">
        <v>90</v>
      </c>
      <c r="I129" s="78" t="s">
        <v>262</v>
      </c>
      <c r="J129" s="78" t="s">
        <v>263</v>
      </c>
      <c r="K129" s="103" t="s">
        <v>286</v>
      </c>
      <c r="L129" s="21"/>
      <c r="M129" s="207">
        <f t="shared" ref="M129:M160" si="18">VLOOKUP(A129,maincorescores,14)</f>
        <v>0.66730769230769227</v>
      </c>
      <c r="N129" s="215">
        <f t="shared" ref="N129:N160" si="19">VLOOKUP(A129,maincorescores,15)</f>
        <v>54</v>
      </c>
      <c r="O129" s="21">
        <f t="shared" si="17"/>
        <v>4</v>
      </c>
    </row>
    <row r="130" spans="1:15" ht="15.75" x14ac:dyDescent="0.25">
      <c r="A130" s="41">
        <v>154</v>
      </c>
      <c r="B130" s="39">
        <v>0.56319444444445899</v>
      </c>
      <c r="C130" s="33" t="s">
        <v>193</v>
      </c>
      <c r="D130" s="25" t="s">
        <v>13</v>
      </c>
      <c r="E130" s="24" t="s">
        <v>16</v>
      </c>
      <c r="F130" s="25" t="s">
        <v>46</v>
      </c>
      <c r="G130" s="24" t="s">
        <v>255</v>
      </c>
      <c r="H130" s="24" t="s">
        <v>60</v>
      </c>
      <c r="I130" s="24" t="s">
        <v>57</v>
      </c>
      <c r="J130" s="24" t="s">
        <v>58</v>
      </c>
      <c r="K130" s="105" t="s">
        <v>59</v>
      </c>
      <c r="L130" s="21"/>
      <c r="M130" s="207" t="str">
        <f t="shared" si="18"/>
        <v>wd</v>
      </c>
      <c r="N130" s="215" t="str">
        <f t="shared" si="19"/>
        <v>wd</v>
      </c>
      <c r="O130" s="21" t="e">
        <f t="shared" si="17"/>
        <v>#VALUE!</v>
      </c>
    </row>
    <row r="131" spans="1:15" ht="15.75" x14ac:dyDescent="0.25">
      <c r="A131" s="41">
        <v>155</v>
      </c>
      <c r="B131" s="39">
        <v>0.56805555555557097</v>
      </c>
      <c r="C131" s="33" t="s">
        <v>193</v>
      </c>
      <c r="D131" s="33" t="s">
        <v>13</v>
      </c>
      <c r="E131" s="34" t="s">
        <v>16</v>
      </c>
      <c r="F131" s="33" t="s">
        <v>46</v>
      </c>
      <c r="G131" s="26" t="s">
        <v>326</v>
      </c>
      <c r="H131" s="26" t="s">
        <v>341</v>
      </c>
      <c r="I131" s="26" t="s">
        <v>140</v>
      </c>
      <c r="J131" s="26" t="s">
        <v>351</v>
      </c>
      <c r="K131" s="102" t="s">
        <v>352</v>
      </c>
      <c r="L131" s="21"/>
      <c r="M131" s="207">
        <f t="shared" si="18"/>
        <v>0.65192307692307694</v>
      </c>
      <c r="N131" s="215">
        <f t="shared" si="19"/>
        <v>52</v>
      </c>
      <c r="O131" s="21">
        <f t="shared" si="17"/>
        <v>8</v>
      </c>
    </row>
    <row r="132" spans="1:15" ht="15.75" x14ac:dyDescent="0.25">
      <c r="A132" s="41">
        <v>156</v>
      </c>
      <c r="B132" s="39">
        <v>0.57291666666668295</v>
      </c>
      <c r="C132" s="43" t="s">
        <v>193</v>
      </c>
      <c r="D132" s="33" t="s">
        <v>13</v>
      </c>
      <c r="E132" s="34" t="s">
        <v>16</v>
      </c>
      <c r="F132" s="33" t="s">
        <v>27</v>
      </c>
      <c r="G132" s="26" t="s">
        <v>207</v>
      </c>
      <c r="H132" s="26" t="s">
        <v>246</v>
      </c>
      <c r="I132" s="26" t="s">
        <v>187</v>
      </c>
      <c r="J132" s="26" t="s">
        <v>226</v>
      </c>
      <c r="K132" s="102" t="s">
        <v>227</v>
      </c>
      <c r="L132" s="21"/>
      <c r="M132" s="207">
        <f t="shared" si="18"/>
        <v>0.6596153846153846</v>
      </c>
      <c r="N132" s="215">
        <f t="shared" si="19"/>
        <v>54</v>
      </c>
      <c r="O132" s="21">
        <f t="shared" si="17"/>
        <v>7</v>
      </c>
    </row>
    <row r="133" spans="1:15" ht="15.75" x14ac:dyDescent="0.25">
      <c r="A133" s="41">
        <v>157</v>
      </c>
      <c r="B133" s="39">
        <v>0.57777777777779504</v>
      </c>
      <c r="C133" s="43" t="s">
        <v>193</v>
      </c>
      <c r="D133" s="33" t="s">
        <v>13</v>
      </c>
      <c r="E133" s="34" t="s">
        <v>16</v>
      </c>
      <c r="F133" s="33" t="s">
        <v>27</v>
      </c>
      <c r="G133" s="26" t="s">
        <v>300</v>
      </c>
      <c r="H133" s="26" t="s">
        <v>323</v>
      </c>
      <c r="I133" s="26" t="s">
        <v>166</v>
      </c>
      <c r="J133" s="26" t="s">
        <v>497</v>
      </c>
      <c r="K133" s="107" t="s">
        <v>498</v>
      </c>
      <c r="L133" s="21"/>
      <c r="M133" s="207">
        <f t="shared" si="18"/>
        <v>0.6711538461538461</v>
      </c>
      <c r="N133" s="215">
        <f t="shared" si="19"/>
        <v>54</v>
      </c>
      <c r="O133" s="21">
        <f t="shared" si="17"/>
        <v>2</v>
      </c>
    </row>
    <row r="134" spans="1:15" ht="15.75" x14ac:dyDescent="0.25">
      <c r="A134" s="41">
        <v>158</v>
      </c>
      <c r="B134" s="39">
        <v>0.58263888888890702</v>
      </c>
      <c r="C134" s="33" t="s">
        <v>193</v>
      </c>
      <c r="D134" s="33" t="s">
        <v>13</v>
      </c>
      <c r="E134" s="34" t="s">
        <v>16</v>
      </c>
      <c r="F134" s="33" t="s">
        <v>27</v>
      </c>
      <c r="G134" s="26" t="s">
        <v>77</v>
      </c>
      <c r="H134" s="26" t="s">
        <v>90</v>
      </c>
      <c r="I134" s="26" t="s">
        <v>479</v>
      </c>
      <c r="J134" s="26" t="s">
        <v>115</v>
      </c>
      <c r="K134" s="26" t="s">
        <v>480</v>
      </c>
      <c r="L134" s="21"/>
      <c r="M134" s="207">
        <f t="shared" si="18"/>
        <v>0.67692307692307696</v>
      </c>
      <c r="N134" s="215">
        <f t="shared" si="19"/>
        <v>54</v>
      </c>
      <c r="O134" s="21">
        <f t="shared" si="17"/>
        <v>1</v>
      </c>
    </row>
    <row r="135" spans="1:15" ht="15.75" x14ac:dyDescent="0.25">
      <c r="A135" s="41">
        <v>159</v>
      </c>
      <c r="B135" s="39">
        <v>0.58750000000001901</v>
      </c>
      <c r="C135" s="33" t="s">
        <v>193</v>
      </c>
      <c r="D135" s="33" t="s">
        <v>13</v>
      </c>
      <c r="E135" s="37" t="s">
        <v>16</v>
      </c>
      <c r="F135" s="40" t="s">
        <v>46</v>
      </c>
      <c r="G135" s="77" t="s">
        <v>130</v>
      </c>
      <c r="H135" s="77" t="s">
        <v>150</v>
      </c>
      <c r="I135" s="77" t="s">
        <v>152</v>
      </c>
      <c r="J135" s="77" t="s">
        <v>153</v>
      </c>
      <c r="K135" s="77" t="s">
        <v>154</v>
      </c>
      <c r="L135" s="21"/>
      <c r="M135" s="207">
        <f t="shared" si="18"/>
        <v>0.60576923076923073</v>
      </c>
      <c r="N135" s="215">
        <f t="shared" si="19"/>
        <v>51</v>
      </c>
      <c r="O135" s="21">
        <f t="shared" si="17"/>
        <v>12</v>
      </c>
    </row>
    <row r="136" spans="1:15" ht="15.75" x14ac:dyDescent="0.25">
      <c r="A136" s="41">
        <v>160</v>
      </c>
      <c r="B136" s="39">
        <v>0.59236111111113099</v>
      </c>
      <c r="C136" s="33" t="s">
        <v>193</v>
      </c>
      <c r="D136" s="40" t="s">
        <v>13</v>
      </c>
      <c r="E136" s="34" t="s">
        <v>16</v>
      </c>
      <c r="F136" s="33" t="s">
        <v>46</v>
      </c>
      <c r="G136" s="26" t="s">
        <v>158</v>
      </c>
      <c r="H136" s="26" t="s">
        <v>186</v>
      </c>
      <c r="I136" s="26" t="s">
        <v>187</v>
      </c>
      <c r="J136" s="26" t="s">
        <v>188</v>
      </c>
      <c r="K136" s="95" t="s">
        <v>189</v>
      </c>
      <c r="L136" s="21"/>
      <c r="M136" s="207" t="str">
        <f t="shared" si="18"/>
        <v>WD</v>
      </c>
      <c r="N136" s="215" t="str">
        <f t="shared" si="19"/>
        <v>WD</v>
      </c>
      <c r="O136" s="21" t="e">
        <f t="shared" si="17"/>
        <v>#VALUE!</v>
      </c>
    </row>
    <row r="137" spans="1:15" ht="15.75" x14ac:dyDescent="0.25">
      <c r="A137" s="41">
        <v>161</v>
      </c>
      <c r="B137" s="39">
        <v>0.59722222222224297</v>
      </c>
      <c r="C137" s="33" t="s">
        <v>193</v>
      </c>
      <c r="D137" s="33" t="s">
        <v>181</v>
      </c>
      <c r="E137" s="34" t="s">
        <v>16</v>
      </c>
      <c r="F137" s="33" t="s">
        <v>27</v>
      </c>
      <c r="G137" s="26" t="s">
        <v>457</v>
      </c>
      <c r="H137" s="26" t="s">
        <v>458</v>
      </c>
      <c r="I137" s="26" t="s">
        <v>489</v>
      </c>
      <c r="J137" s="26" t="s">
        <v>490</v>
      </c>
      <c r="K137" s="26" t="s">
        <v>491</v>
      </c>
      <c r="L137" s="21"/>
      <c r="M137" s="207" t="str">
        <f t="shared" si="18"/>
        <v>WD</v>
      </c>
      <c r="N137" s="215" t="str">
        <f t="shared" si="19"/>
        <v>WD</v>
      </c>
      <c r="O137" s="21" t="e">
        <f t="shared" si="17"/>
        <v>#VALUE!</v>
      </c>
    </row>
    <row r="138" spans="1:15" ht="15.75" x14ac:dyDescent="0.25">
      <c r="A138" s="41">
        <v>171</v>
      </c>
      <c r="B138" s="39">
        <v>0.35902777777777778</v>
      </c>
      <c r="C138" s="33" t="s">
        <v>194</v>
      </c>
      <c r="D138" s="33" t="s">
        <v>13</v>
      </c>
      <c r="E138" s="34" t="s">
        <v>14</v>
      </c>
      <c r="F138" s="33" t="s">
        <v>21</v>
      </c>
      <c r="G138" s="26" t="s">
        <v>399</v>
      </c>
      <c r="H138" s="26" t="s">
        <v>405</v>
      </c>
      <c r="I138" s="26" t="s">
        <v>430</v>
      </c>
      <c r="J138" s="26" t="s">
        <v>431</v>
      </c>
      <c r="K138" s="26" t="s">
        <v>432</v>
      </c>
      <c r="L138" s="79"/>
      <c r="M138" s="207">
        <f t="shared" si="18"/>
        <v>0.56538461538461537</v>
      </c>
      <c r="N138" s="215">
        <f t="shared" si="19"/>
        <v>59</v>
      </c>
      <c r="O138" s="21">
        <f>RANK(M138,M$138:M$138)</f>
        <v>1</v>
      </c>
    </row>
    <row r="139" spans="1:15" ht="15.75" x14ac:dyDescent="0.25">
      <c r="A139" s="41">
        <v>172</v>
      </c>
      <c r="B139" s="39">
        <v>0.36388888888888898</v>
      </c>
      <c r="C139" s="33" t="s">
        <v>194</v>
      </c>
      <c r="D139" s="42" t="s">
        <v>13</v>
      </c>
      <c r="E139" s="35" t="s">
        <v>14</v>
      </c>
      <c r="F139" s="42" t="s">
        <v>27</v>
      </c>
      <c r="G139" s="78" t="s">
        <v>256</v>
      </c>
      <c r="H139" s="78" t="s">
        <v>90</v>
      </c>
      <c r="I139" s="78" t="s">
        <v>282</v>
      </c>
      <c r="J139" s="78" t="s">
        <v>283</v>
      </c>
      <c r="K139" s="78" t="s">
        <v>493</v>
      </c>
      <c r="L139" s="79"/>
      <c r="M139" s="207">
        <f t="shared" si="18"/>
        <v>0.6596153846153846</v>
      </c>
      <c r="N139" s="215">
        <f t="shared" si="19"/>
        <v>67</v>
      </c>
      <c r="O139" s="21">
        <f>RANK(M139,M$139:M$156)</f>
        <v>3</v>
      </c>
    </row>
    <row r="140" spans="1:15" ht="15.75" x14ac:dyDescent="0.25">
      <c r="A140" s="41">
        <v>173</v>
      </c>
      <c r="B140" s="39">
        <v>0.36875000000000002</v>
      </c>
      <c r="C140" s="33" t="s">
        <v>194</v>
      </c>
      <c r="D140" s="33" t="s">
        <v>13</v>
      </c>
      <c r="E140" s="34" t="s">
        <v>14</v>
      </c>
      <c r="F140" s="33" t="s">
        <v>27</v>
      </c>
      <c r="G140" s="26" t="s">
        <v>207</v>
      </c>
      <c r="H140" s="26" t="s">
        <v>246</v>
      </c>
      <c r="I140" s="26" t="s">
        <v>107</v>
      </c>
      <c r="J140" s="26" t="s">
        <v>58</v>
      </c>
      <c r="K140" s="26" t="s">
        <v>247</v>
      </c>
      <c r="L140" s="79"/>
      <c r="M140" s="207">
        <f t="shared" si="18"/>
        <v>0.57115384615384612</v>
      </c>
      <c r="N140" s="215">
        <f t="shared" si="19"/>
        <v>56</v>
      </c>
      <c r="O140" s="21">
        <f t="shared" ref="O140:O156" si="20">RANK(M140,M$139:M$156)</f>
        <v>15</v>
      </c>
    </row>
    <row r="141" spans="1:15" ht="15.75" x14ac:dyDescent="0.25">
      <c r="A141" s="41">
        <v>174</v>
      </c>
      <c r="B141" s="39">
        <v>0.37361111111111101</v>
      </c>
      <c r="C141" s="33" t="s">
        <v>194</v>
      </c>
      <c r="D141" s="33" t="s">
        <v>13</v>
      </c>
      <c r="E141" s="35" t="s">
        <v>14</v>
      </c>
      <c r="F141" s="33" t="s">
        <v>27</v>
      </c>
      <c r="G141" s="26" t="s">
        <v>398</v>
      </c>
      <c r="H141" s="26" t="s">
        <v>445</v>
      </c>
      <c r="I141" s="26" t="s">
        <v>228</v>
      </c>
      <c r="J141" s="26" t="s">
        <v>446</v>
      </c>
      <c r="K141" s="26" t="s">
        <v>447</v>
      </c>
      <c r="L141" s="79"/>
      <c r="M141" s="207">
        <f t="shared" si="18"/>
        <v>0.60384615384615381</v>
      </c>
      <c r="N141" s="215">
        <f t="shared" si="19"/>
        <v>60</v>
      </c>
      <c r="O141" s="21">
        <f t="shared" si="20"/>
        <v>14</v>
      </c>
    </row>
    <row r="142" spans="1:15" ht="15.75" x14ac:dyDescent="0.25">
      <c r="A142" s="41">
        <v>175</v>
      </c>
      <c r="B142" s="39">
        <v>0.37847222222222199</v>
      </c>
      <c r="C142" s="41" t="s">
        <v>194</v>
      </c>
      <c r="D142" s="33" t="s">
        <v>13</v>
      </c>
      <c r="E142" s="35" t="s">
        <v>14</v>
      </c>
      <c r="F142" s="33" t="s">
        <v>27</v>
      </c>
      <c r="G142" s="26" t="s">
        <v>457</v>
      </c>
      <c r="H142" s="26" t="s">
        <v>458</v>
      </c>
      <c r="I142" s="26" t="s">
        <v>144</v>
      </c>
      <c r="J142" s="26" t="s">
        <v>459</v>
      </c>
      <c r="K142" s="102" t="s">
        <v>397</v>
      </c>
      <c r="L142" s="79"/>
      <c r="M142" s="207">
        <f t="shared" si="18"/>
        <v>0.65</v>
      </c>
      <c r="N142" s="215">
        <f t="shared" si="19"/>
        <v>66</v>
      </c>
      <c r="O142" s="21">
        <f t="shared" si="20"/>
        <v>5</v>
      </c>
    </row>
    <row r="143" spans="1:15" ht="15.75" x14ac:dyDescent="0.25">
      <c r="A143" s="41">
        <v>176</v>
      </c>
      <c r="B143" s="39">
        <v>0.38333333333333303</v>
      </c>
      <c r="C143" s="33" t="s">
        <v>194</v>
      </c>
      <c r="D143" s="25" t="s">
        <v>13</v>
      </c>
      <c r="E143" s="24" t="s">
        <v>14</v>
      </c>
      <c r="F143" s="25" t="s">
        <v>46</v>
      </c>
      <c r="G143" s="24" t="s">
        <v>255</v>
      </c>
      <c r="H143" s="24" t="s">
        <v>60</v>
      </c>
      <c r="I143" s="24" t="s">
        <v>61</v>
      </c>
      <c r="J143" s="24" t="s">
        <v>62</v>
      </c>
      <c r="K143" s="24" t="s">
        <v>63</v>
      </c>
      <c r="L143" s="79"/>
      <c r="M143" s="207">
        <f t="shared" si="18"/>
        <v>0.64615384615384619</v>
      </c>
      <c r="N143" s="215">
        <f t="shared" si="19"/>
        <v>64</v>
      </c>
      <c r="O143" s="21">
        <f t="shared" si="20"/>
        <v>8</v>
      </c>
    </row>
    <row r="144" spans="1:15" ht="15.75" x14ac:dyDescent="0.25">
      <c r="A144" s="41">
        <v>177</v>
      </c>
      <c r="B144" s="39">
        <v>0.38819444444444401</v>
      </c>
      <c r="C144" s="33" t="s">
        <v>194</v>
      </c>
      <c r="D144" s="42" t="s">
        <v>13</v>
      </c>
      <c r="E144" s="34" t="s">
        <v>14</v>
      </c>
      <c r="F144" s="40" t="s">
        <v>46</v>
      </c>
      <c r="G144" s="77" t="s">
        <v>130</v>
      </c>
      <c r="H144" s="77" t="s">
        <v>143</v>
      </c>
      <c r="I144" s="77" t="s">
        <v>137</v>
      </c>
      <c r="J144" s="77" t="s">
        <v>138</v>
      </c>
      <c r="K144" s="77" t="s">
        <v>139</v>
      </c>
      <c r="L144" s="79"/>
      <c r="M144" s="207">
        <f t="shared" si="18"/>
        <v>0.6365384615384615</v>
      </c>
      <c r="N144" s="215">
        <f t="shared" si="19"/>
        <v>65</v>
      </c>
      <c r="O144" s="21">
        <f t="shared" si="20"/>
        <v>9</v>
      </c>
    </row>
    <row r="145" spans="1:15" ht="15.75" x14ac:dyDescent="0.25">
      <c r="A145" s="41">
        <v>179</v>
      </c>
      <c r="B145" s="39">
        <v>0.39791666666666597</v>
      </c>
      <c r="C145" s="33" t="s">
        <v>194</v>
      </c>
      <c r="D145" s="33" t="s">
        <v>13</v>
      </c>
      <c r="E145" s="34" t="s">
        <v>14</v>
      </c>
      <c r="F145" s="33" t="s">
        <v>46</v>
      </c>
      <c r="G145" s="26" t="s">
        <v>326</v>
      </c>
      <c r="H145" s="26" t="s">
        <v>341</v>
      </c>
      <c r="I145" s="26" t="s">
        <v>331</v>
      </c>
      <c r="J145" s="26" t="s">
        <v>332</v>
      </c>
      <c r="K145" s="26" t="s">
        <v>333</v>
      </c>
      <c r="L145" s="79"/>
      <c r="M145" s="207">
        <f t="shared" si="18"/>
        <v>0.62884615384615383</v>
      </c>
      <c r="N145" s="215">
        <f t="shared" si="19"/>
        <v>63</v>
      </c>
      <c r="O145" s="21">
        <f t="shared" si="20"/>
        <v>10</v>
      </c>
    </row>
    <row r="146" spans="1:15" ht="15.75" x14ac:dyDescent="0.25">
      <c r="A146" s="41">
        <v>180</v>
      </c>
      <c r="B146" s="39">
        <v>0.40277777777777801</v>
      </c>
      <c r="C146" s="33" t="s">
        <v>194</v>
      </c>
      <c r="D146" s="33" t="s">
        <v>181</v>
      </c>
      <c r="E146" s="34" t="s">
        <v>14</v>
      </c>
      <c r="F146" s="33" t="s">
        <v>46</v>
      </c>
      <c r="G146" s="26" t="s">
        <v>158</v>
      </c>
      <c r="H146" s="26" t="s">
        <v>186</v>
      </c>
      <c r="I146" s="26" t="s">
        <v>163</v>
      </c>
      <c r="J146" s="26" t="s">
        <v>164</v>
      </c>
      <c r="K146" s="26" t="s">
        <v>496</v>
      </c>
      <c r="L146" s="79"/>
      <c r="M146" s="207" t="str">
        <f t="shared" si="18"/>
        <v>WD</v>
      </c>
      <c r="N146" s="215" t="str">
        <f t="shared" si="19"/>
        <v>WD</v>
      </c>
      <c r="O146" s="21" t="e">
        <f t="shared" si="20"/>
        <v>#VALUE!</v>
      </c>
    </row>
    <row r="147" spans="1:15" ht="15.75" x14ac:dyDescent="0.25">
      <c r="A147" s="41">
        <v>181</v>
      </c>
      <c r="B147" s="39">
        <v>0.40763888888888899</v>
      </c>
      <c r="C147" s="33" t="s">
        <v>194</v>
      </c>
      <c r="D147" s="33" t="s">
        <v>13</v>
      </c>
      <c r="E147" s="34" t="s">
        <v>14</v>
      </c>
      <c r="F147" s="33" t="s">
        <v>27</v>
      </c>
      <c r="G147" s="26" t="s">
        <v>300</v>
      </c>
      <c r="H147" s="26" t="s">
        <v>324</v>
      </c>
      <c r="I147" s="26" t="s">
        <v>307</v>
      </c>
      <c r="J147" s="26" t="s">
        <v>308</v>
      </c>
      <c r="K147" s="26" t="s">
        <v>309</v>
      </c>
      <c r="L147" s="79"/>
      <c r="M147" s="207">
        <f t="shared" si="18"/>
        <v>0.56538461538461537</v>
      </c>
      <c r="N147" s="215">
        <f t="shared" si="19"/>
        <v>59</v>
      </c>
      <c r="O147" s="21">
        <f t="shared" si="20"/>
        <v>16</v>
      </c>
    </row>
    <row r="148" spans="1:15" ht="15.75" x14ac:dyDescent="0.25">
      <c r="A148" s="41">
        <v>182</v>
      </c>
      <c r="B148" s="39">
        <v>0.41249999999999998</v>
      </c>
      <c r="C148" s="33" t="s">
        <v>194</v>
      </c>
      <c r="D148" s="40" t="s">
        <v>13</v>
      </c>
      <c r="E148" s="34" t="s">
        <v>14</v>
      </c>
      <c r="F148" s="40" t="s">
        <v>46</v>
      </c>
      <c r="G148" s="77" t="s">
        <v>130</v>
      </c>
      <c r="H148" s="77" t="s">
        <v>150</v>
      </c>
      <c r="I148" s="77" t="s">
        <v>132</v>
      </c>
      <c r="J148" s="77" t="s">
        <v>133</v>
      </c>
      <c r="K148" s="77" t="s">
        <v>119</v>
      </c>
      <c r="L148" s="79"/>
      <c r="M148" s="207">
        <f t="shared" si="18"/>
        <v>0.64807692307692311</v>
      </c>
      <c r="N148" s="215">
        <f t="shared" si="19"/>
        <v>67</v>
      </c>
      <c r="O148" s="21">
        <f t="shared" si="20"/>
        <v>6</v>
      </c>
    </row>
    <row r="149" spans="1:15" ht="15.75" x14ac:dyDescent="0.25">
      <c r="A149" s="41">
        <v>183</v>
      </c>
      <c r="B149" s="39">
        <v>0.41736111111111102</v>
      </c>
      <c r="C149" s="33" t="s">
        <v>194</v>
      </c>
      <c r="D149" s="33" t="s">
        <v>13</v>
      </c>
      <c r="E149" s="35" t="s">
        <v>14</v>
      </c>
      <c r="F149" s="42" t="s">
        <v>27</v>
      </c>
      <c r="G149" s="78" t="s">
        <v>256</v>
      </c>
      <c r="H149" s="78" t="s">
        <v>266</v>
      </c>
      <c r="I149" s="78" t="s">
        <v>290</v>
      </c>
      <c r="J149" s="78" t="s">
        <v>291</v>
      </c>
      <c r="K149" s="78" t="s">
        <v>292</v>
      </c>
      <c r="L149" s="79"/>
      <c r="M149" s="207">
        <f t="shared" si="18"/>
        <v>0.68076923076923079</v>
      </c>
      <c r="N149" s="215">
        <f t="shared" si="19"/>
        <v>69</v>
      </c>
      <c r="O149" s="21">
        <f t="shared" si="20"/>
        <v>2</v>
      </c>
    </row>
    <row r="150" spans="1:15" ht="15.75" x14ac:dyDescent="0.25">
      <c r="A150" s="41">
        <v>184</v>
      </c>
      <c r="B150" s="39">
        <v>0.422222222222222</v>
      </c>
      <c r="C150" s="33" t="s">
        <v>194</v>
      </c>
      <c r="D150" s="33" t="s">
        <v>13</v>
      </c>
      <c r="E150" s="34" t="s">
        <v>14</v>
      </c>
      <c r="F150" s="33" t="s">
        <v>27</v>
      </c>
      <c r="G150" s="26" t="s">
        <v>207</v>
      </c>
      <c r="H150" s="26" t="s">
        <v>242</v>
      </c>
      <c r="I150" s="26" t="s">
        <v>209</v>
      </c>
      <c r="J150" s="26" t="s">
        <v>210</v>
      </c>
      <c r="K150" s="26" t="s">
        <v>211</v>
      </c>
      <c r="L150" s="79"/>
      <c r="M150" s="207">
        <f t="shared" si="18"/>
        <v>0.64807692307692311</v>
      </c>
      <c r="N150" s="215">
        <f t="shared" si="19"/>
        <v>66</v>
      </c>
      <c r="O150" s="21">
        <f t="shared" si="20"/>
        <v>6</v>
      </c>
    </row>
    <row r="151" spans="1:15" ht="15.75" x14ac:dyDescent="0.25">
      <c r="A151" s="41">
        <v>186</v>
      </c>
      <c r="B151" s="39">
        <v>0.44652777777777702</v>
      </c>
      <c r="C151" s="33" t="s">
        <v>194</v>
      </c>
      <c r="D151" s="33" t="s">
        <v>181</v>
      </c>
      <c r="E151" s="34" t="s">
        <v>14</v>
      </c>
      <c r="F151" s="33" t="s">
        <v>46</v>
      </c>
      <c r="G151" s="26" t="s">
        <v>158</v>
      </c>
      <c r="H151" s="26" t="s">
        <v>182</v>
      </c>
      <c r="I151" s="26" t="s">
        <v>87</v>
      </c>
      <c r="J151" s="26" t="s">
        <v>174</v>
      </c>
      <c r="K151" s="26" t="s">
        <v>175</v>
      </c>
      <c r="L151" s="79"/>
      <c r="M151" s="207" t="str">
        <f t="shared" si="18"/>
        <v>WD</v>
      </c>
      <c r="N151" s="215" t="str">
        <f t="shared" si="19"/>
        <v>WD</v>
      </c>
      <c r="O151" s="21" t="e">
        <f t="shared" si="20"/>
        <v>#VALUE!</v>
      </c>
    </row>
    <row r="152" spans="1:15" ht="15.75" x14ac:dyDescent="0.25">
      <c r="A152" s="41">
        <v>187</v>
      </c>
      <c r="B152" s="39">
        <v>0.45138888888888901</v>
      </c>
      <c r="C152" s="33" t="s">
        <v>194</v>
      </c>
      <c r="D152" s="33" t="s">
        <v>13</v>
      </c>
      <c r="E152" s="34" t="s">
        <v>14</v>
      </c>
      <c r="F152" s="33" t="s">
        <v>46</v>
      </c>
      <c r="G152" s="26" t="s">
        <v>326</v>
      </c>
      <c r="H152" s="26" t="s">
        <v>327</v>
      </c>
      <c r="I152" s="26" t="s">
        <v>328</v>
      </c>
      <c r="J152" s="26" t="s">
        <v>329</v>
      </c>
      <c r="K152" s="26" t="s">
        <v>330</v>
      </c>
      <c r="L152" s="79"/>
      <c r="M152" s="207">
        <f t="shared" si="18"/>
        <v>0.68846153846153846</v>
      </c>
      <c r="N152" s="215">
        <f t="shared" si="19"/>
        <v>69</v>
      </c>
      <c r="O152" s="21">
        <f t="shared" si="20"/>
        <v>1</v>
      </c>
    </row>
    <row r="153" spans="1:15" ht="15.75" x14ac:dyDescent="0.25">
      <c r="A153" s="41">
        <v>188</v>
      </c>
      <c r="B153" s="39">
        <v>0.45624999999999999</v>
      </c>
      <c r="C153" s="33" t="s">
        <v>194</v>
      </c>
      <c r="D153" s="33" t="s">
        <v>13</v>
      </c>
      <c r="E153" s="34" t="s">
        <v>14</v>
      </c>
      <c r="F153" s="33" t="s">
        <v>27</v>
      </c>
      <c r="G153" s="26" t="s">
        <v>300</v>
      </c>
      <c r="H153" s="26" t="s">
        <v>323</v>
      </c>
      <c r="I153" s="26" t="s">
        <v>87</v>
      </c>
      <c r="J153" s="26" t="s">
        <v>302</v>
      </c>
      <c r="K153" s="26" t="s">
        <v>303</v>
      </c>
      <c r="L153" s="79"/>
      <c r="M153" s="207">
        <f t="shared" si="18"/>
        <v>0.62115384615384617</v>
      </c>
      <c r="N153" s="215">
        <f t="shared" si="19"/>
        <v>62</v>
      </c>
      <c r="O153" s="21">
        <f t="shared" si="20"/>
        <v>12</v>
      </c>
    </row>
    <row r="154" spans="1:15" ht="15.75" x14ac:dyDescent="0.25">
      <c r="A154" s="41">
        <v>189</v>
      </c>
      <c r="B154" s="39">
        <v>0.46111111111111103</v>
      </c>
      <c r="C154" s="33" t="s">
        <v>194</v>
      </c>
      <c r="D154" s="33" t="s">
        <v>13</v>
      </c>
      <c r="E154" s="34" t="s">
        <v>14</v>
      </c>
      <c r="F154" s="33" t="s">
        <v>27</v>
      </c>
      <c r="G154" s="26" t="s">
        <v>77</v>
      </c>
      <c r="H154" s="26" t="s">
        <v>101</v>
      </c>
      <c r="I154" s="26" t="s">
        <v>28</v>
      </c>
      <c r="J154" s="26" t="s">
        <v>93</v>
      </c>
      <c r="K154" s="26" t="s">
        <v>94</v>
      </c>
      <c r="L154" s="79"/>
      <c r="M154" s="207">
        <f t="shared" si="18"/>
        <v>0.62115384615384617</v>
      </c>
      <c r="N154" s="215">
        <f t="shared" si="19"/>
        <v>65</v>
      </c>
      <c r="O154" s="21">
        <f t="shared" si="20"/>
        <v>12</v>
      </c>
    </row>
    <row r="155" spans="1:15" ht="15.75" x14ac:dyDescent="0.25">
      <c r="A155" s="41">
        <v>191</v>
      </c>
      <c r="B155" s="39">
        <v>0.47083333333333299</v>
      </c>
      <c r="C155" s="33" t="s">
        <v>194</v>
      </c>
      <c r="D155" s="33" t="s">
        <v>13</v>
      </c>
      <c r="E155" s="34" t="s">
        <v>14</v>
      </c>
      <c r="F155" s="33" t="s">
        <v>46</v>
      </c>
      <c r="G155" s="26" t="s">
        <v>77</v>
      </c>
      <c r="H155" s="26" t="s">
        <v>90</v>
      </c>
      <c r="I155" s="26" t="s">
        <v>91</v>
      </c>
      <c r="J155" s="26" t="s">
        <v>92</v>
      </c>
      <c r="K155" s="26" t="s">
        <v>81</v>
      </c>
      <c r="L155" s="79"/>
      <c r="M155" s="207">
        <f t="shared" si="18"/>
        <v>0.65384615384615385</v>
      </c>
      <c r="N155" s="215">
        <f t="shared" si="19"/>
        <v>66</v>
      </c>
      <c r="O155" s="21">
        <f t="shared" si="20"/>
        <v>4</v>
      </c>
    </row>
    <row r="156" spans="1:15" ht="15.75" x14ac:dyDescent="0.25">
      <c r="A156" s="41">
        <v>193</v>
      </c>
      <c r="B156" s="39">
        <v>0.48055555555555501</v>
      </c>
      <c r="C156" s="33" t="s">
        <v>194</v>
      </c>
      <c r="D156" s="33" t="s">
        <v>13</v>
      </c>
      <c r="E156" s="34" t="s">
        <v>14</v>
      </c>
      <c r="F156" s="33" t="s">
        <v>27</v>
      </c>
      <c r="G156" s="26" t="s">
        <v>399</v>
      </c>
      <c r="H156" s="26" t="s">
        <v>405</v>
      </c>
      <c r="I156" s="26" t="s">
        <v>401</v>
      </c>
      <c r="J156" s="26" t="s">
        <v>402</v>
      </c>
      <c r="K156" s="26" t="s">
        <v>403</v>
      </c>
      <c r="L156" s="79"/>
      <c r="M156" s="207">
        <f t="shared" si="18"/>
        <v>0.62307692307692308</v>
      </c>
      <c r="N156" s="215">
        <f t="shared" si="19"/>
        <v>65</v>
      </c>
      <c r="O156" s="21">
        <f t="shared" si="20"/>
        <v>11</v>
      </c>
    </row>
    <row r="157" spans="1:15" ht="15.75" x14ac:dyDescent="0.25">
      <c r="A157" s="41">
        <v>506</v>
      </c>
      <c r="B157" s="39">
        <v>0.52430555555556302</v>
      </c>
      <c r="C157" s="33" t="s">
        <v>194</v>
      </c>
      <c r="D157" s="33" t="s">
        <v>13</v>
      </c>
      <c r="E157" s="34" t="s">
        <v>17</v>
      </c>
      <c r="F157" s="33" t="s">
        <v>21</v>
      </c>
      <c r="G157" s="26" t="s">
        <v>399</v>
      </c>
      <c r="H157" s="26" t="s">
        <v>405</v>
      </c>
      <c r="I157" s="26" t="s">
        <v>427</v>
      </c>
      <c r="J157" s="26" t="s">
        <v>428</v>
      </c>
      <c r="K157" s="26" t="s">
        <v>429</v>
      </c>
      <c r="L157" s="26" t="s">
        <v>9</v>
      </c>
      <c r="M157" s="207">
        <f t="shared" si="18"/>
        <v>0.5982142857142857</v>
      </c>
      <c r="N157" s="215">
        <f t="shared" si="19"/>
        <v>49</v>
      </c>
      <c r="O157" s="21">
        <f>RANK(M157,M$157:M$157)</f>
        <v>1</v>
      </c>
    </row>
    <row r="158" spans="1:15" ht="15.75" x14ac:dyDescent="0.25">
      <c r="A158" s="41">
        <v>507</v>
      </c>
      <c r="B158" s="39">
        <v>0.529166666666675</v>
      </c>
      <c r="C158" s="33" t="s">
        <v>194</v>
      </c>
      <c r="D158" s="33" t="s">
        <v>13</v>
      </c>
      <c r="E158" s="34" t="s">
        <v>17</v>
      </c>
      <c r="F158" s="33" t="s">
        <v>27</v>
      </c>
      <c r="G158" s="26" t="s">
        <v>207</v>
      </c>
      <c r="H158" s="26" t="s">
        <v>242</v>
      </c>
      <c r="I158" s="26" t="s">
        <v>217</v>
      </c>
      <c r="J158" s="26" t="s">
        <v>218</v>
      </c>
      <c r="K158" s="26" t="s">
        <v>219</v>
      </c>
      <c r="L158" s="79"/>
      <c r="M158" s="207">
        <f t="shared" si="18"/>
        <v>0.59642857142857142</v>
      </c>
      <c r="N158" s="215">
        <f t="shared" si="19"/>
        <v>48</v>
      </c>
      <c r="O158" s="21">
        <f>RANK(M158,M$158:M$173)</f>
        <v>11</v>
      </c>
    </row>
    <row r="159" spans="1:15" ht="15.75" x14ac:dyDescent="0.25">
      <c r="A159" s="41">
        <v>508</v>
      </c>
      <c r="B159" s="39">
        <v>0.53402777777778698</v>
      </c>
      <c r="C159" s="33" t="s">
        <v>194</v>
      </c>
      <c r="D159" s="33" t="s">
        <v>13</v>
      </c>
      <c r="E159" s="34" t="s">
        <v>17</v>
      </c>
      <c r="F159" s="33" t="s">
        <v>27</v>
      </c>
      <c r="G159" s="26" t="s">
        <v>77</v>
      </c>
      <c r="H159" s="26" t="s">
        <v>101</v>
      </c>
      <c r="I159" s="26" t="s">
        <v>114</v>
      </c>
      <c r="J159" s="26" t="s">
        <v>115</v>
      </c>
      <c r="K159" s="26" t="s">
        <v>116</v>
      </c>
      <c r="L159" s="79"/>
      <c r="M159" s="207">
        <f t="shared" si="18"/>
        <v>0.6160714285714286</v>
      </c>
      <c r="N159" s="215">
        <f t="shared" si="19"/>
        <v>50</v>
      </c>
      <c r="O159" s="21">
        <f t="shared" ref="O159:O173" si="21">RANK(M159,M$158:M$173)</f>
        <v>6</v>
      </c>
    </row>
    <row r="160" spans="1:15" ht="15.75" x14ac:dyDescent="0.25">
      <c r="A160" s="41">
        <v>509</v>
      </c>
      <c r="B160" s="39">
        <v>0.53888888888889896</v>
      </c>
      <c r="C160" s="33" t="s">
        <v>194</v>
      </c>
      <c r="D160" s="33" t="s">
        <v>13</v>
      </c>
      <c r="E160" s="34" t="s">
        <v>17</v>
      </c>
      <c r="F160" s="33" t="s">
        <v>27</v>
      </c>
      <c r="G160" s="26" t="s">
        <v>457</v>
      </c>
      <c r="H160" s="26" t="s">
        <v>458</v>
      </c>
      <c r="I160" s="26" t="s">
        <v>132</v>
      </c>
      <c r="J160" s="26" t="s">
        <v>461</v>
      </c>
      <c r="K160" s="26" t="s">
        <v>465</v>
      </c>
      <c r="L160" s="79"/>
      <c r="M160" s="207">
        <f t="shared" si="18"/>
        <v>0.58750000000000002</v>
      </c>
      <c r="N160" s="215">
        <f t="shared" si="19"/>
        <v>47</v>
      </c>
      <c r="O160" s="21">
        <f t="shared" si="21"/>
        <v>13</v>
      </c>
    </row>
    <row r="161" spans="1:15" ht="15.75" x14ac:dyDescent="0.25">
      <c r="A161" s="41">
        <v>510</v>
      </c>
      <c r="B161" s="39">
        <v>0.54375000000001095</v>
      </c>
      <c r="C161" s="33" t="s">
        <v>194</v>
      </c>
      <c r="D161" s="42" t="s">
        <v>13</v>
      </c>
      <c r="E161" s="35" t="s">
        <v>17</v>
      </c>
      <c r="F161" s="42" t="s">
        <v>27</v>
      </c>
      <c r="G161" s="78" t="s">
        <v>256</v>
      </c>
      <c r="H161" s="78" t="s">
        <v>90</v>
      </c>
      <c r="I161" s="78" t="s">
        <v>287</v>
      </c>
      <c r="J161" s="78" t="s">
        <v>288</v>
      </c>
      <c r="K161" s="78" t="s">
        <v>289</v>
      </c>
      <c r="L161" s="79"/>
      <c r="M161" s="207">
        <f t="shared" ref="M161:M175" si="22">VLOOKUP(A161,maincorescores,14)</f>
        <v>0.59285714285714286</v>
      </c>
      <c r="N161" s="215">
        <f t="shared" ref="N161:N175" si="23">VLOOKUP(A161,maincorescores,15)</f>
        <v>49</v>
      </c>
      <c r="O161" s="21">
        <f t="shared" si="21"/>
        <v>12</v>
      </c>
    </row>
    <row r="162" spans="1:15" ht="15.75" x14ac:dyDescent="0.25">
      <c r="A162" s="41">
        <v>511</v>
      </c>
      <c r="B162" s="39">
        <v>0.54861111111112304</v>
      </c>
      <c r="C162" s="33" t="s">
        <v>194</v>
      </c>
      <c r="D162" s="33" t="s">
        <v>13</v>
      </c>
      <c r="E162" s="34" t="s">
        <v>17</v>
      </c>
      <c r="F162" s="33" t="s">
        <v>27</v>
      </c>
      <c r="G162" s="26" t="s">
        <v>77</v>
      </c>
      <c r="H162" s="26" t="s">
        <v>90</v>
      </c>
      <c r="I162" s="26" t="s">
        <v>111</v>
      </c>
      <c r="J162" s="26" t="s">
        <v>112</v>
      </c>
      <c r="K162" s="26" t="s">
        <v>481</v>
      </c>
      <c r="L162" s="79"/>
      <c r="M162" s="207">
        <f t="shared" si="22"/>
        <v>0.6517857142857143</v>
      </c>
      <c r="N162" s="215">
        <f t="shared" si="23"/>
        <v>53</v>
      </c>
      <c r="O162" s="21">
        <f t="shared" si="21"/>
        <v>1</v>
      </c>
    </row>
    <row r="163" spans="1:15" ht="15.75" x14ac:dyDescent="0.25">
      <c r="A163" s="41">
        <v>512</v>
      </c>
      <c r="B163" s="39">
        <v>0.55347222222223502</v>
      </c>
      <c r="C163" s="33" t="s">
        <v>194</v>
      </c>
      <c r="D163" s="33" t="s">
        <v>13</v>
      </c>
      <c r="E163" s="34" t="s">
        <v>17</v>
      </c>
      <c r="F163" s="33" t="s">
        <v>27</v>
      </c>
      <c r="G163" s="26" t="s">
        <v>398</v>
      </c>
      <c r="H163" s="26" t="s">
        <v>445</v>
      </c>
      <c r="I163" s="26" t="s">
        <v>450</v>
      </c>
      <c r="J163" s="26" t="s">
        <v>451</v>
      </c>
      <c r="K163" s="26" t="s">
        <v>452</v>
      </c>
      <c r="L163" s="79"/>
      <c r="M163" s="207">
        <f t="shared" si="22"/>
        <v>0.65</v>
      </c>
      <c r="N163" s="215">
        <f t="shared" si="23"/>
        <v>53</v>
      </c>
      <c r="O163" s="21">
        <f t="shared" si="21"/>
        <v>2</v>
      </c>
    </row>
    <row r="164" spans="1:15" ht="15.75" x14ac:dyDescent="0.25">
      <c r="A164" s="41">
        <v>513</v>
      </c>
      <c r="B164" s="39">
        <v>0.558333333333347</v>
      </c>
      <c r="C164" s="33" t="s">
        <v>194</v>
      </c>
      <c r="D164" s="40" t="s">
        <v>13</v>
      </c>
      <c r="E164" s="37" t="s">
        <v>17</v>
      </c>
      <c r="F164" s="40" t="s">
        <v>46</v>
      </c>
      <c r="G164" s="77" t="s">
        <v>130</v>
      </c>
      <c r="H164" s="77" t="s">
        <v>143</v>
      </c>
      <c r="I164" s="77" t="s">
        <v>147</v>
      </c>
      <c r="J164" s="77" t="s">
        <v>148</v>
      </c>
      <c r="K164" s="77" t="s">
        <v>149</v>
      </c>
      <c r="L164" s="79"/>
      <c r="M164" s="207">
        <f t="shared" si="22"/>
        <v>0.60892857142857137</v>
      </c>
      <c r="N164" s="215">
        <f t="shared" si="23"/>
        <v>50</v>
      </c>
      <c r="O164" s="21">
        <f t="shared" si="21"/>
        <v>8</v>
      </c>
    </row>
    <row r="165" spans="1:15" ht="15.75" x14ac:dyDescent="0.25">
      <c r="A165" s="41">
        <v>514</v>
      </c>
      <c r="B165" s="39">
        <v>0.56319444444445899</v>
      </c>
      <c r="C165" s="33" t="s">
        <v>194</v>
      </c>
      <c r="D165" s="33" t="s">
        <v>181</v>
      </c>
      <c r="E165" s="34" t="s">
        <v>17</v>
      </c>
      <c r="F165" s="33" t="s">
        <v>46</v>
      </c>
      <c r="G165" s="26" t="s">
        <v>158</v>
      </c>
      <c r="H165" s="26" t="s">
        <v>186</v>
      </c>
      <c r="I165" s="26" t="s">
        <v>137</v>
      </c>
      <c r="J165" s="26" t="s">
        <v>169</v>
      </c>
      <c r="K165" s="26" t="s">
        <v>170</v>
      </c>
      <c r="L165" s="79"/>
      <c r="M165" s="207">
        <f t="shared" si="22"/>
        <v>0.58392857142857146</v>
      </c>
      <c r="N165" s="215">
        <f t="shared" si="23"/>
        <v>49</v>
      </c>
      <c r="O165" s="21">
        <f t="shared" si="21"/>
        <v>14</v>
      </c>
    </row>
    <row r="166" spans="1:15" ht="15.75" x14ac:dyDescent="0.25">
      <c r="A166" s="41">
        <v>515</v>
      </c>
      <c r="B166" s="39">
        <v>0.56805555555557097</v>
      </c>
      <c r="C166" s="33" t="s">
        <v>194</v>
      </c>
      <c r="D166" s="33" t="s">
        <v>13</v>
      </c>
      <c r="E166" s="34" t="s">
        <v>17</v>
      </c>
      <c r="F166" s="33" t="s">
        <v>27</v>
      </c>
      <c r="G166" s="26" t="s">
        <v>399</v>
      </c>
      <c r="H166" s="26" t="s">
        <v>405</v>
      </c>
      <c r="I166" s="26" t="s">
        <v>410</v>
      </c>
      <c r="J166" s="26" t="s">
        <v>411</v>
      </c>
      <c r="K166" s="26" t="s">
        <v>412</v>
      </c>
      <c r="L166" s="79"/>
      <c r="M166" s="207">
        <f t="shared" si="22"/>
        <v>0.6160714285714286</v>
      </c>
      <c r="N166" s="215">
        <f t="shared" si="23"/>
        <v>49</v>
      </c>
      <c r="O166" s="21">
        <f t="shared" si="21"/>
        <v>6</v>
      </c>
    </row>
    <row r="167" spans="1:15" ht="15.75" x14ac:dyDescent="0.25">
      <c r="A167" s="41">
        <v>516</v>
      </c>
      <c r="B167" s="39">
        <v>0.57291666666668295</v>
      </c>
      <c r="C167" s="33" t="s">
        <v>194</v>
      </c>
      <c r="D167" s="33" t="s">
        <v>13</v>
      </c>
      <c r="E167" s="34" t="s">
        <v>17</v>
      </c>
      <c r="F167" s="33" t="s">
        <v>27</v>
      </c>
      <c r="G167" s="26" t="s">
        <v>207</v>
      </c>
      <c r="H167" s="26" t="s">
        <v>246</v>
      </c>
      <c r="I167" s="26" t="s">
        <v>214</v>
      </c>
      <c r="J167" s="26" t="s">
        <v>215</v>
      </c>
      <c r="K167" s="26" t="s">
        <v>216</v>
      </c>
      <c r="L167" s="79"/>
      <c r="M167" s="207">
        <f t="shared" si="22"/>
        <v>0.60178571428571426</v>
      </c>
      <c r="N167" s="215">
        <f t="shared" si="23"/>
        <v>50</v>
      </c>
      <c r="O167" s="21">
        <f t="shared" si="21"/>
        <v>10</v>
      </c>
    </row>
    <row r="168" spans="1:15" ht="15.75" x14ac:dyDescent="0.25">
      <c r="A168" s="41">
        <v>518</v>
      </c>
      <c r="B168" s="39">
        <v>0.59236111111113099</v>
      </c>
      <c r="C168" s="33" t="s">
        <v>194</v>
      </c>
      <c r="D168" s="33" t="s">
        <v>13</v>
      </c>
      <c r="E168" s="34" t="s">
        <v>17</v>
      </c>
      <c r="F168" s="33" t="s">
        <v>46</v>
      </c>
      <c r="G168" s="26" t="s">
        <v>326</v>
      </c>
      <c r="H168" s="26" t="s">
        <v>341</v>
      </c>
      <c r="I168" s="26" t="s">
        <v>357</v>
      </c>
      <c r="J168" s="26" t="s">
        <v>358</v>
      </c>
      <c r="K168" s="26" t="s">
        <v>359</v>
      </c>
      <c r="L168" s="79"/>
      <c r="M168" s="207" t="str">
        <f t="shared" si="22"/>
        <v>WD</v>
      </c>
      <c r="N168" s="215" t="str">
        <f t="shared" si="23"/>
        <v>WD</v>
      </c>
      <c r="O168" s="21" t="e">
        <f t="shared" si="21"/>
        <v>#VALUE!</v>
      </c>
    </row>
    <row r="169" spans="1:15" ht="15.75" x14ac:dyDescent="0.25">
      <c r="A169" s="41">
        <v>519</v>
      </c>
      <c r="B169" s="39">
        <v>0.59722222222224297</v>
      </c>
      <c r="C169" s="33" t="s">
        <v>194</v>
      </c>
      <c r="D169" s="25" t="s">
        <v>13</v>
      </c>
      <c r="E169" s="24" t="s">
        <v>17</v>
      </c>
      <c r="F169" s="25" t="s">
        <v>46</v>
      </c>
      <c r="G169" s="24" t="s">
        <v>255</v>
      </c>
      <c r="H169" s="24" t="s">
        <v>60</v>
      </c>
      <c r="I169" s="24" t="s">
        <v>64</v>
      </c>
      <c r="J169" s="24" t="s">
        <v>65</v>
      </c>
      <c r="K169" s="24" t="s">
        <v>66</v>
      </c>
      <c r="L169" s="79"/>
      <c r="M169" s="207">
        <f t="shared" si="22"/>
        <v>0.64642857142857146</v>
      </c>
      <c r="N169" s="215">
        <f t="shared" si="23"/>
        <v>52</v>
      </c>
      <c r="O169" s="21">
        <f t="shared" si="21"/>
        <v>3</v>
      </c>
    </row>
    <row r="170" spans="1:15" ht="15.75" x14ac:dyDescent="0.25">
      <c r="A170" s="41">
        <v>520</v>
      </c>
      <c r="B170" s="39">
        <v>0.60208333333335495</v>
      </c>
      <c r="C170" s="33" t="s">
        <v>194</v>
      </c>
      <c r="D170" s="33" t="s">
        <v>181</v>
      </c>
      <c r="E170" s="37" t="s">
        <v>17</v>
      </c>
      <c r="F170" s="40" t="s">
        <v>46</v>
      </c>
      <c r="G170" s="77" t="s">
        <v>130</v>
      </c>
      <c r="H170" s="77" t="s">
        <v>150</v>
      </c>
      <c r="I170" s="77" t="s">
        <v>155</v>
      </c>
      <c r="J170" s="77" t="s">
        <v>156</v>
      </c>
      <c r="K170" s="77" t="s">
        <v>157</v>
      </c>
      <c r="L170" s="79"/>
      <c r="M170" s="207">
        <f t="shared" si="22"/>
        <v>0.6071428571428571</v>
      </c>
      <c r="N170" s="215">
        <f t="shared" si="23"/>
        <v>50</v>
      </c>
      <c r="O170" s="21">
        <f t="shared" si="21"/>
        <v>9</v>
      </c>
    </row>
    <row r="171" spans="1:15" ht="15.75" x14ac:dyDescent="0.25">
      <c r="A171" s="41">
        <v>521</v>
      </c>
      <c r="B171" s="39">
        <v>0.60694444444446705</v>
      </c>
      <c r="C171" s="33" t="s">
        <v>194</v>
      </c>
      <c r="D171" s="33" t="s">
        <v>13</v>
      </c>
      <c r="E171" s="34" t="s">
        <v>17</v>
      </c>
      <c r="F171" s="33" t="s">
        <v>46</v>
      </c>
      <c r="G171" s="26" t="s">
        <v>326</v>
      </c>
      <c r="H171" s="26" t="s">
        <v>327</v>
      </c>
      <c r="I171" s="26" t="s">
        <v>354</v>
      </c>
      <c r="J171" s="26" t="s">
        <v>355</v>
      </c>
      <c r="K171" s="26" t="s">
        <v>356</v>
      </c>
      <c r="L171" s="79"/>
      <c r="M171" s="207">
        <f t="shared" si="22"/>
        <v>0.625</v>
      </c>
      <c r="N171" s="215">
        <f t="shared" si="23"/>
        <v>50</v>
      </c>
      <c r="O171" s="21">
        <f t="shared" si="21"/>
        <v>5</v>
      </c>
    </row>
    <row r="172" spans="1:15" ht="15.75" x14ac:dyDescent="0.25">
      <c r="A172" s="41">
        <v>522</v>
      </c>
      <c r="B172" s="39">
        <v>0.61180555555557903</v>
      </c>
      <c r="C172" s="33" t="s">
        <v>194</v>
      </c>
      <c r="D172" s="40" t="s">
        <v>13</v>
      </c>
      <c r="E172" s="34" t="s">
        <v>17</v>
      </c>
      <c r="F172" s="33" t="s">
        <v>46</v>
      </c>
      <c r="G172" s="26" t="s">
        <v>158</v>
      </c>
      <c r="H172" s="26" t="s">
        <v>182</v>
      </c>
      <c r="I172" s="26" t="s">
        <v>137</v>
      </c>
      <c r="J172" s="26" t="s">
        <v>179</v>
      </c>
      <c r="K172" s="26" t="s">
        <v>180</v>
      </c>
      <c r="L172" s="79"/>
      <c r="M172" s="207">
        <f t="shared" si="22"/>
        <v>0.5625</v>
      </c>
      <c r="N172" s="215">
        <f t="shared" si="23"/>
        <v>47</v>
      </c>
      <c r="O172" s="21">
        <f t="shared" si="21"/>
        <v>15</v>
      </c>
    </row>
    <row r="173" spans="1:15" ht="15.75" x14ac:dyDescent="0.25">
      <c r="A173" s="41">
        <v>523</v>
      </c>
      <c r="B173" s="39">
        <v>0.61666666666669101</v>
      </c>
      <c r="C173" s="33" t="s">
        <v>194</v>
      </c>
      <c r="D173" s="42" t="s">
        <v>13</v>
      </c>
      <c r="E173" s="35" t="s">
        <v>17</v>
      </c>
      <c r="F173" s="42" t="s">
        <v>27</v>
      </c>
      <c r="G173" s="78" t="s">
        <v>256</v>
      </c>
      <c r="H173" s="78" t="s">
        <v>266</v>
      </c>
      <c r="I173" s="78" t="s">
        <v>262</v>
      </c>
      <c r="J173" s="78" t="s">
        <v>263</v>
      </c>
      <c r="K173" s="78" t="s">
        <v>264</v>
      </c>
      <c r="L173" s="79"/>
      <c r="M173" s="207">
        <f t="shared" si="22"/>
        <v>0.63214285714285712</v>
      </c>
      <c r="N173" s="215">
        <f t="shared" si="23"/>
        <v>51</v>
      </c>
      <c r="O173" s="21">
        <f t="shared" si="21"/>
        <v>4</v>
      </c>
    </row>
    <row r="174" spans="1:15" ht="15.75" x14ac:dyDescent="0.25">
      <c r="A174" s="41">
        <v>524</v>
      </c>
      <c r="B174" s="39">
        <v>0.44166666666666599</v>
      </c>
      <c r="C174" s="33" t="s">
        <v>193</v>
      </c>
      <c r="D174" s="33" t="s">
        <v>13</v>
      </c>
      <c r="E174" s="34" t="s">
        <v>15</v>
      </c>
      <c r="F174" s="33" t="s">
        <v>27</v>
      </c>
      <c r="G174" s="26" t="s">
        <v>77</v>
      </c>
      <c r="H174" s="26" t="s">
        <v>90</v>
      </c>
      <c r="I174" s="26" t="s">
        <v>107</v>
      </c>
      <c r="J174" s="26" t="s">
        <v>108</v>
      </c>
      <c r="K174" s="26" t="s">
        <v>109</v>
      </c>
      <c r="L174" s="21"/>
      <c r="M174" s="207">
        <f t="shared" si="22"/>
        <v>0.67608695652173911</v>
      </c>
      <c r="N174" s="215">
        <f t="shared" si="23"/>
        <v>40.5</v>
      </c>
      <c r="O174" s="21">
        <f>RANK(M174,M$174:M$175)</f>
        <v>1</v>
      </c>
    </row>
    <row r="175" spans="1:15" ht="15.75" x14ac:dyDescent="0.25">
      <c r="A175" s="41">
        <v>525</v>
      </c>
      <c r="B175" s="39">
        <v>0.436805555555555</v>
      </c>
      <c r="C175" s="33" t="s">
        <v>193</v>
      </c>
      <c r="D175" s="33" t="s">
        <v>13</v>
      </c>
      <c r="E175" s="34" t="s">
        <v>15</v>
      </c>
      <c r="F175" s="33" t="s">
        <v>27</v>
      </c>
      <c r="G175" s="26" t="s">
        <v>207</v>
      </c>
      <c r="H175" s="26" t="s">
        <v>242</v>
      </c>
      <c r="I175" s="26" t="s">
        <v>228</v>
      </c>
      <c r="J175" s="26" t="s">
        <v>229</v>
      </c>
      <c r="K175" s="26" t="s">
        <v>230</v>
      </c>
      <c r="L175" s="20"/>
      <c r="M175" s="207">
        <f t="shared" si="22"/>
        <v>0.66521739130434787</v>
      </c>
      <c r="N175" s="215">
        <f t="shared" si="23"/>
        <v>40.5</v>
      </c>
      <c r="O175" s="21">
        <f>RANK(M175,M$174:M$175)</f>
        <v>2</v>
      </c>
    </row>
    <row r="176" spans="1:15" ht="15.75" x14ac:dyDescent="0.25">
      <c r="A176" s="41"/>
      <c r="B176" s="39"/>
      <c r="C176" s="33"/>
      <c r="D176" s="33"/>
      <c r="E176" s="34"/>
      <c r="F176" s="33"/>
      <c r="G176" s="26"/>
      <c r="H176" s="26"/>
      <c r="I176" s="26"/>
      <c r="J176" s="26"/>
      <c r="K176" s="26"/>
      <c r="L176" s="21"/>
      <c r="M176" s="207"/>
      <c r="N176" s="215"/>
      <c r="O176" s="21"/>
    </row>
    <row r="177" spans="1:15" ht="15.75" x14ac:dyDescent="0.25">
      <c r="A177" s="41"/>
      <c r="B177" s="39"/>
      <c r="C177" s="33"/>
      <c r="D177" s="33"/>
      <c r="E177" s="34"/>
      <c r="F177" s="33"/>
      <c r="G177" s="26"/>
      <c r="H177" s="26"/>
      <c r="I177" s="26"/>
      <c r="J177" s="26"/>
      <c r="K177" s="26"/>
      <c r="L177" s="21"/>
      <c r="M177" s="207"/>
      <c r="N177" s="215"/>
      <c r="O177" s="21"/>
    </row>
  </sheetData>
  <sortState ref="A1:O177">
    <sortCondition ref="A1:A177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91"/>
  <sheetViews>
    <sheetView topLeftCell="A45" workbookViewId="0">
      <selection activeCell="H38" sqref="A35:H38"/>
    </sheetView>
  </sheetViews>
  <sheetFormatPr defaultRowHeight="15" x14ac:dyDescent="0.25"/>
  <cols>
    <col min="1" max="1" width="7" customWidth="1"/>
    <col min="2" max="2" width="13.85546875" customWidth="1"/>
    <col min="3" max="3" width="35.5703125" customWidth="1"/>
    <col min="4" max="4" width="23.42578125" bestFit="1" customWidth="1"/>
    <col min="5" max="5" width="11" customWidth="1"/>
    <col min="6" max="6" width="11.28515625" customWidth="1"/>
    <col min="7" max="7" width="29.7109375" bestFit="1" customWidth="1"/>
  </cols>
  <sheetData>
    <row r="1" spans="1:10" ht="24" thickBot="1" x14ac:dyDescent="0.4">
      <c r="A1" s="253" t="s">
        <v>509</v>
      </c>
      <c r="B1" s="253"/>
      <c r="C1" s="253"/>
      <c r="D1" s="253"/>
      <c r="E1" s="134"/>
    </row>
    <row r="2" spans="1:10" ht="32.25" thickBot="1" x14ac:dyDescent="0.3">
      <c r="A2" s="177" t="s">
        <v>506</v>
      </c>
      <c r="B2" s="178" t="s">
        <v>1</v>
      </c>
      <c r="C2" s="179" t="s">
        <v>3</v>
      </c>
      <c r="D2" s="180" t="s">
        <v>405</v>
      </c>
      <c r="E2" s="181" t="s">
        <v>5</v>
      </c>
      <c r="F2" s="182" t="s">
        <v>6</v>
      </c>
      <c r="G2" s="175" t="s">
        <v>7</v>
      </c>
      <c r="H2" s="176" t="s">
        <v>512</v>
      </c>
    </row>
    <row r="3" spans="1:10" ht="15.75" thickBot="1" x14ac:dyDescent="0.3">
      <c r="A3" s="183">
        <v>14</v>
      </c>
      <c r="B3" s="184" t="s">
        <v>11</v>
      </c>
      <c r="C3" s="185" t="s">
        <v>300</v>
      </c>
      <c r="D3" s="185" t="s">
        <v>313</v>
      </c>
      <c r="E3" s="185" t="s">
        <v>166</v>
      </c>
      <c r="F3" s="185" t="s">
        <v>497</v>
      </c>
      <c r="G3" s="186" t="s">
        <v>498</v>
      </c>
      <c r="H3" s="140">
        <f>LOOKUP(A3,TEAMS!A:A,TEAMS!O:O)</f>
        <v>7</v>
      </c>
    </row>
    <row r="4" spans="1:10" ht="15.75" thickBot="1" x14ac:dyDescent="0.3">
      <c r="A4" s="187">
        <v>21</v>
      </c>
      <c r="B4" s="146" t="s">
        <v>11</v>
      </c>
      <c r="C4" s="147" t="s">
        <v>300</v>
      </c>
      <c r="D4" s="147" t="s">
        <v>313</v>
      </c>
      <c r="E4" s="147" t="s">
        <v>137</v>
      </c>
      <c r="F4" s="147" t="s">
        <v>499</v>
      </c>
      <c r="G4" s="147" t="s">
        <v>500</v>
      </c>
      <c r="H4" s="140">
        <f>LOOKUP(A4,TEAMS!A:A,TEAMS!O:O)</f>
        <v>3</v>
      </c>
    </row>
    <row r="5" spans="1:10" ht="15.75" thickBot="1" x14ac:dyDescent="0.3">
      <c r="A5" s="187">
        <v>49</v>
      </c>
      <c r="B5" s="146" t="s">
        <v>12</v>
      </c>
      <c r="C5" s="147" t="s">
        <v>300</v>
      </c>
      <c r="D5" s="147" t="s">
        <v>313</v>
      </c>
      <c r="E5" s="147" t="s">
        <v>484</v>
      </c>
      <c r="F5" s="147" t="s">
        <v>319</v>
      </c>
      <c r="G5" s="147" t="s">
        <v>320</v>
      </c>
      <c r="H5" s="140">
        <f>LOOKUP(A5,TEAMS!A:A,TEAMS!O:O)</f>
        <v>3</v>
      </c>
    </row>
    <row r="6" spans="1:10" ht="15.75" thickBot="1" x14ac:dyDescent="0.3">
      <c r="A6" s="188">
        <v>76</v>
      </c>
      <c r="B6" s="189" t="s">
        <v>12</v>
      </c>
      <c r="C6" s="190" t="s">
        <v>300</v>
      </c>
      <c r="D6" s="190" t="s">
        <v>313</v>
      </c>
      <c r="E6" s="190" t="s">
        <v>321</v>
      </c>
      <c r="F6" s="190" t="s">
        <v>40</v>
      </c>
      <c r="G6" s="190" t="s">
        <v>322</v>
      </c>
      <c r="H6" s="140">
        <f>LOOKUP(A6,TEAMS!A:A,TEAMS!O:O)</f>
        <v>13</v>
      </c>
      <c r="I6">
        <f>SUM(H3:H6)-MAX(H3:H6)</f>
        <v>13</v>
      </c>
      <c r="J6">
        <f>RANK(I6,I$6:I$90,1)</f>
        <v>3</v>
      </c>
    </row>
    <row r="7" spans="1:10" ht="15.75" thickBot="1" x14ac:dyDescent="0.3">
      <c r="A7" s="183">
        <v>29</v>
      </c>
      <c r="B7" s="184" t="s">
        <v>11</v>
      </c>
      <c r="C7" s="185" t="s">
        <v>300</v>
      </c>
      <c r="D7" s="185" t="s">
        <v>301</v>
      </c>
      <c r="E7" s="185" t="s">
        <v>304</v>
      </c>
      <c r="F7" s="185" t="s">
        <v>305</v>
      </c>
      <c r="G7" s="185" t="s">
        <v>306</v>
      </c>
      <c r="H7" s="140">
        <f>LOOKUP(A7,TEAMS!A:A,TEAMS!O:O)</f>
        <v>6</v>
      </c>
    </row>
    <row r="8" spans="1:10" ht="15.75" thickBot="1" x14ac:dyDescent="0.3">
      <c r="A8" s="187">
        <v>56</v>
      </c>
      <c r="B8" s="146" t="s">
        <v>12</v>
      </c>
      <c r="C8" s="147" t="s">
        <v>300</v>
      </c>
      <c r="D8" s="147" t="s">
        <v>301</v>
      </c>
      <c r="E8" s="147" t="s">
        <v>307</v>
      </c>
      <c r="F8" s="147" t="s">
        <v>308</v>
      </c>
      <c r="G8" s="147" t="s">
        <v>309</v>
      </c>
      <c r="H8" s="140">
        <f>LOOKUP(A8,TEAMS!A:A,TEAMS!O:O)</f>
        <v>15</v>
      </c>
    </row>
    <row r="9" spans="1:10" ht="15.75" thickBot="1" x14ac:dyDescent="0.3">
      <c r="A9" s="187">
        <v>65</v>
      </c>
      <c r="B9" s="146" t="s">
        <v>12</v>
      </c>
      <c r="C9" s="147" t="s">
        <v>300</v>
      </c>
      <c r="D9" s="147" t="s">
        <v>301</v>
      </c>
      <c r="E9" s="147" t="s">
        <v>310</v>
      </c>
      <c r="F9" s="147" t="s">
        <v>311</v>
      </c>
      <c r="G9" s="147" t="s">
        <v>312</v>
      </c>
      <c r="H9" s="140">
        <f>LOOKUP(A9,TEAMS!A:A,TEAMS!O:O)</f>
        <v>14</v>
      </c>
    </row>
    <row r="10" spans="1:10" ht="15.75" thickBot="1" x14ac:dyDescent="0.3">
      <c r="A10" s="188">
        <v>99</v>
      </c>
      <c r="B10" s="189" t="s">
        <v>11</v>
      </c>
      <c r="C10" s="190" t="s">
        <v>300</v>
      </c>
      <c r="D10" s="190" t="s">
        <v>301</v>
      </c>
      <c r="E10" s="190" t="s">
        <v>87</v>
      </c>
      <c r="F10" s="190" t="s">
        <v>302</v>
      </c>
      <c r="G10" s="190" t="s">
        <v>303</v>
      </c>
      <c r="H10" s="140">
        <f>LOOKUP(A10,TEAMS!A:A,TEAMS!O:O)</f>
        <v>12</v>
      </c>
      <c r="I10">
        <f t="shared" ref="I10" si="0">SUM(H7:H10)-MAX(H7:H10)</f>
        <v>32</v>
      </c>
      <c r="J10">
        <f t="shared" ref="J10" si="1">RANK(I10,I$6:I$90,1)</f>
        <v>14</v>
      </c>
    </row>
    <row r="11" spans="1:10" ht="15.75" thickBot="1" x14ac:dyDescent="0.3">
      <c r="A11" s="183">
        <v>32</v>
      </c>
      <c r="B11" s="184" t="s">
        <v>11</v>
      </c>
      <c r="C11" s="185" t="s">
        <v>22</v>
      </c>
      <c r="D11" s="185" t="s">
        <v>22</v>
      </c>
      <c r="E11" s="185" t="s">
        <v>35</v>
      </c>
      <c r="F11" s="185" t="s">
        <v>36</v>
      </c>
      <c r="G11" s="185" t="s">
        <v>37</v>
      </c>
      <c r="H11" s="140">
        <f>LOOKUP(A11,TEAMS!A:A,TEAMS!O:O)</f>
        <v>15</v>
      </c>
    </row>
    <row r="12" spans="1:10" ht="15.75" thickBot="1" x14ac:dyDescent="0.3">
      <c r="A12" s="187">
        <v>46</v>
      </c>
      <c r="B12" s="146" t="s">
        <v>12</v>
      </c>
      <c r="C12" s="147" t="s">
        <v>22</v>
      </c>
      <c r="D12" s="147" t="s">
        <v>22</v>
      </c>
      <c r="E12" s="147" t="s">
        <v>42</v>
      </c>
      <c r="F12" s="147" t="s">
        <v>43</v>
      </c>
      <c r="G12" s="147" t="s">
        <v>44</v>
      </c>
      <c r="H12" s="140">
        <f>LOOKUP(A12,TEAMS!A:A,TEAMS!O:O)</f>
        <v>5</v>
      </c>
    </row>
    <row r="13" spans="1:10" ht="15.75" thickBot="1" x14ac:dyDescent="0.3">
      <c r="A13" s="187">
        <v>77</v>
      </c>
      <c r="B13" s="146" t="s">
        <v>12</v>
      </c>
      <c r="C13" s="147" t="s">
        <v>22</v>
      </c>
      <c r="D13" s="147" t="s">
        <v>22</v>
      </c>
      <c r="E13" s="147" t="s">
        <v>45</v>
      </c>
      <c r="F13" s="147" t="s">
        <v>32</v>
      </c>
      <c r="G13" s="147" t="s">
        <v>33</v>
      </c>
      <c r="H13" s="140">
        <f>LOOKUP(A13,TEAMS!A:A,TEAMS!O:O)</f>
        <v>9</v>
      </c>
    </row>
    <row r="14" spans="1:10" ht="15.75" thickBot="1" x14ac:dyDescent="0.3">
      <c r="A14" s="188">
        <v>98</v>
      </c>
      <c r="B14" s="191" t="s">
        <v>11</v>
      </c>
      <c r="C14" s="190" t="s">
        <v>22</v>
      </c>
      <c r="D14" s="190" t="s">
        <v>22</v>
      </c>
      <c r="E14" s="190" t="s">
        <v>39</v>
      </c>
      <c r="F14" s="190" t="s">
        <v>40</v>
      </c>
      <c r="G14" s="190" t="s">
        <v>41</v>
      </c>
      <c r="H14" s="140">
        <f>LOOKUP(A14,TEAMS!A:A,TEAMS!O:O)</f>
        <v>11</v>
      </c>
      <c r="I14">
        <f t="shared" ref="I14" si="2">SUM(H11:H14)-MAX(H11:H14)</f>
        <v>25</v>
      </c>
      <c r="J14">
        <f t="shared" ref="J14" si="3">RANK(I14,I$6:I$90,1)</f>
        <v>10</v>
      </c>
    </row>
    <row r="15" spans="1:10" ht="15.75" thickBot="1" x14ac:dyDescent="0.3">
      <c r="A15" s="183">
        <v>20</v>
      </c>
      <c r="B15" s="192" t="s">
        <v>11</v>
      </c>
      <c r="C15" s="192" t="s">
        <v>255</v>
      </c>
      <c r="D15" s="192" t="s">
        <v>67</v>
      </c>
      <c r="E15" s="192" t="s">
        <v>71</v>
      </c>
      <c r="F15" s="192" t="s">
        <v>72</v>
      </c>
      <c r="G15" s="192" t="s">
        <v>73</v>
      </c>
      <c r="H15" s="140">
        <f>LOOKUP(A15,TEAMS!A:A,TEAMS!O:O)</f>
        <v>11</v>
      </c>
    </row>
    <row r="16" spans="1:10" ht="15.75" thickBot="1" x14ac:dyDescent="0.3">
      <c r="A16" s="187">
        <v>50</v>
      </c>
      <c r="B16" s="154" t="s">
        <v>12</v>
      </c>
      <c r="C16" s="154" t="s">
        <v>255</v>
      </c>
      <c r="D16" s="154" t="s">
        <v>67</v>
      </c>
      <c r="E16" s="154" t="s">
        <v>64</v>
      </c>
      <c r="F16" s="154" t="s">
        <v>65</v>
      </c>
      <c r="G16" s="154" t="s">
        <v>66</v>
      </c>
      <c r="H16" s="140" t="s">
        <v>474</v>
      </c>
    </row>
    <row r="17" spans="1:10" ht="15.75" thickBot="1" x14ac:dyDescent="0.3">
      <c r="A17" s="187">
        <v>68</v>
      </c>
      <c r="B17" s="154" t="s">
        <v>12</v>
      </c>
      <c r="C17" s="154" t="s">
        <v>255</v>
      </c>
      <c r="D17" s="154" t="s">
        <v>67</v>
      </c>
      <c r="E17" s="154" t="s">
        <v>74</v>
      </c>
      <c r="F17" s="154" t="s">
        <v>75</v>
      </c>
      <c r="G17" s="154" t="s">
        <v>76</v>
      </c>
      <c r="H17" s="140">
        <f>LOOKUP(A17,TEAMS!A:A,TEAMS!O:O)</f>
        <v>17</v>
      </c>
    </row>
    <row r="18" spans="1:10" ht="15.75" thickBot="1" x14ac:dyDescent="0.3">
      <c r="A18" s="188">
        <v>110</v>
      </c>
      <c r="B18" s="189" t="s">
        <v>11</v>
      </c>
      <c r="C18" s="193" t="s">
        <v>255</v>
      </c>
      <c r="D18" s="193" t="s">
        <v>67</v>
      </c>
      <c r="E18" s="193" t="s">
        <v>68</v>
      </c>
      <c r="F18" s="193" t="s">
        <v>69</v>
      </c>
      <c r="G18" s="193" t="s">
        <v>70</v>
      </c>
      <c r="H18" s="140">
        <f>LOOKUP(A18,TEAMS!A:A,TEAMS!O:O)</f>
        <v>2</v>
      </c>
      <c r="I18">
        <f>H15+H17+H18</f>
        <v>30</v>
      </c>
      <c r="J18">
        <f t="shared" ref="J18" si="4">RANK(I18,I$6:I$90,1)</f>
        <v>13</v>
      </c>
    </row>
    <row r="19" spans="1:10" ht="15.75" thickBot="1" x14ac:dyDescent="0.3">
      <c r="A19" s="183">
        <v>15</v>
      </c>
      <c r="B19" s="192" t="s">
        <v>11</v>
      </c>
      <c r="C19" s="192" t="s">
        <v>255</v>
      </c>
      <c r="D19" s="185" t="s">
        <v>47</v>
      </c>
      <c r="E19" s="192" t="s">
        <v>48</v>
      </c>
      <c r="F19" s="192" t="s">
        <v>49</v>
      </c>
      <c r="G19" s="192" t="s">
        <v>50</v>
      </c>
      <c r="H19" s="140">
        <f>LOOKUP(A19,TEAMS!A:A,TEAMS!O:O)</f>
        <v>10</v>
      </c>
    </row>
    <row r="20" spans="1:10" ht="15.75" thickBot="1" x14ac:dyDescent="0.3">
      <c r="A20" s="187">
        <v>42</v>
      </c>
      <c r="B20" s="154" t="s">
        <v>12</v>
      </c>
      <c r="C20" s="154" t="s">
        <v>255</v>
      </c>
      <c r="D20" s="147" t="s">
        <v>47</v>
      </c>
      <c r="E20" s="154" t="s">
        <v>54</v>
      </c>
      <c r="F20" s="154" t="s">
        <v>55</v>
      </c>
      <c r="G20" s="154" t="s">
        <v>56</v>
      </c>
      <c r="H20" s="140" t="s">
        <v>474</v>
      </c>
    </row>
    <row r="21" spans="1:10" ht="15.75" thickBot="1" x14ac:dyDescent="0.3">
      <c r="A21" s="187">
        <v>81</v>
      </c>
      <c r="B21" s="154" t="s">
        <v>12</v>
      </c>
      <c r="C21" s="154" t="s">
        <v>255</v>
      </c>
      <c r="D21" s="147" t="s">
        <v>47</v>
      </c>
      <c r="E21" s="154" t="s">
        <v>57</v>
      </c>
      <c r="F21" s="154" t="s">
        <v>58</v>
      </c>
      <c r="G21" s="154" t="s">
        <v>59</v>
      </c>
      <c r="H21" s="140" t="s">
        <v>474</v>
      </c>
    </row>
    <row r="22" spans="1:10" ht="15.75" thickBot="1" x14ac:dyDescent="0.3">
      <c r="A22" s="188">
        <v>103</v>
      </c>
      <c r="B22" s="193" t="s">
        <v>11</v>
      </c>
      <c r="C22" s="193" t="s">
        <v>255</v>
      </c>
      <c r="D22" s="190" t="s">
        <v>47</v>
      </c>
      <c r="E22" s="193" t="s">
        <v>51</v>
      </c>
      <c r="F22" s="193" t="s">
        <v>52</v>
      </c>
      <c r="G22" s="193" t="s">
        <v>53</v>
      </c>
      <c r="H22" s="140">
        <f>LOOKUP(A22,TEAMS!A:A,TEAMS!O:O)</f>
        <v>5</v>
      </c>
      <c r="I22" t="s">
        <v>523</v>
      </c>
    </row>
    <row r="23" spans="1:10" ht="15.75" thickBot="1" x14ac:dyDescent="0.3">
      <c r="A23" s="183">
        <v>8</v>
      </c>
      <c r="B23" s="184" t="s">
        <v>11</v>
      </c>
      <c r="C23" s="185" t="s">
        <v>386</v>
      </c>
      <c r="D23" s="185" t="s">
        <v>387</v>
      </c>
      <c r="E23" s="185" t="s">
        <v>390</v>
      </c>
      <c r="F23" s="185" t="s">
        <v>391</v>
      </c>
      <c r="G23" s="185" t="s">
        <v>472</v>
      </c>
      <c r="H23" s="140">
        <f>LOOKUP(A23,TEAMS!A:A,TEAMS!O:O)</f>
        <v>17</v>
      </c>
    </row>
    <row r="24" spans="1:10" ht="15.75" thickBot="1" x14ac:dyDescent="0.3">
      <c r="A24" s="187">
        <v>45</v>
      </c>
      <c r="B24" s="146" t="s">
        <v>12</v>
      </c>
      <c r="C24" s="147" t="s">
        <v>386</v>
      </c>
      <c r="D24" s="147" t="s">
        <v>387</v>
      </c>
      <c r="E24" s="147" t="s">
        <v>119</v>
      </c>
      <c r="F24" s="147" t="s">
        <v>394</v>
      </c>
      <c r="G24" s="147" t="s">
        <v>395</v>
      </c>
      <c r="H24" s="140">
        <f>LOOKUP(A24,TEAMS!A:A,TEAMS!O:O)</f>
        <v>17</v>
      </c>
    </row>
    <row r="25" spans="1:10" ht="15.75" thickBot="1" x14ac:dyDescent="0.3">
      <c r="A25" s="187">
        <v>70</v>
      </c>
      <c r="B25" s="146" t="s">
        <v>12</v>
      </c>
      <c r="C25" s="147" t="s">
        <v>386</v>
      </c>
      <c r="D25" s="147" t="s">
        <v>387</v>
      </c>
      <c r="E25" s="147" t="s">
        <v>392</v>
      </c>
      <c r="F25" s="147" t="s">
        <v>393</v>
      </c>
      <c r="G25" s="147" t="s">
        <v>473</v>
      </c>
      <c r="H25" s="140" t="s">
        <v>474</v>
      </c>
    </row>
    <row r="26" spans="1:10" ht="15.75" thickBot="1" x14ac:dyDescent="0.3">
      <c r="A26" s="188">
        <v>107</v>
      </c>
      <c r="B26" s="189" t="s">
        <v>11</v>
      </c>
      <c r="C26" s="190" t="s">
        <v>386</v>
      </c>
      <c r="D26" s="190" t="s">
        <v>387</v>
      </c>
      <c r="E26" s="190" t="s">
        <v>388</v>
      </c>
      <c r="F26" s="190" t="s">
        <v>218</v>
      </c>
      <c r="G26" s="190" t="s">
        <v>389</v>
      </c>
      <c r="H26" s="140">
        <f>LOOKUP(A26,TEAMS!A:A,TEAMS!O:O)</f>
        <v>17</v>
      </c>
      <c r="I26">
        <f>H26+H24+H23</f>
        <v>51</v>
      </c>
      <c r="J26">
        <f t="shared" ref="J26" si="5">RANK(I26,I$6:I$90,1)</f>
        <v>18</v>
      </c>
    </row>
    <row r="27" spans="1:10" ht="15.75" thickBot="1" x14ac:dyDescent="0.3">
      <c r="A27" s="183">
        <v>16</v>
      </c>
      <c r="B27" s="184" t="s">
        <v>11</v>
      </c>
      <c r="C27" s="185" t="s">
        <v>77</v>
      </c>
      <c r="D27" s="185" t="s">
        <v>101</v>
      </c>
      <c r="E27" s="185" t="s">
        <v>104</v>
      </c>
      <c r="F27" s="185" t="s">
        <v>105</v>
      </c>
      <c r="G27" s="185" t="s">
        <v>106</v>
      </c>
      <c r="H27" s="140">
        <f>LOOKUP(A27,TEAMS!A:A,TEAMS!O:O)</f>
        <v>8</v>
      </c>
    </row>
    <row r="28" spans="1:10" ht="15.75" thickBot="1" x14ac:dyDescent="0.3">
      <c r="A28" s="187">
        <v>40</v>
      </c>
      <c r="B28" s="146" t="s">
        <v>12</v>
      </c>
      <c r="C28" s="147" t="s">
        <v>77</v>
      </c>
      <c r="D28" s="147" t="s">
        <v>101</v>
      </c>
      <c r="E28" s="147" t="s">
        <v>107</v>
      </c>
      <c r="F28" s="147" t="s">
        <v>108</v>
      </c>
      <c r="G28" s="147" t="s">
        <v>109</v>
      </c>
      <c r="H28" s="140">
        <f>LOOKUP(A28,TEAMS!A:A,TEAMS!O:O)</f>
        <v>11</v>
      </c>
    </row>
    <row r="29" spans="1:10" ht="15.75" thickBot="1" x14ac:dyDescent="0.3">
      <c r="A29" s="187">
        <v>84</v>
      </c>
      <c r="B29" s="146" t="s">
        <v>12</v>
      </c>
      <c r="C29" s="147" t="s">
        <v>77</v>
      </c>
      <c r="D29" s="147" t="s">
        <v>101</v>
      </c>
      <c r="E29" s="147" t="s">
        <v>107</v>
      </c>
      <c r="F29" s="147" t="s">
        <v>482</v>
      </c>
      <c r="G29" s="147" t="s">
        <v>483</v>
      </c>
      <c r="H29" s="140">
        <f>LOOKUP(A29,TEAMS!A:A,TEAMS!O:O)</f>
        <v>1</v>
      </c>
    </row>
    <row r="30" spans="1:10" ht="15.75" thickBot="1" x14ac:dyDescent="0.3">
      <c r="A30" s="188">
        <v>114</v>
      </c>
      <c r="B30" s="189" t="s">
        <v>11</v>
      </c>
      <c r="C30" s="190" t="s">
        <v>77</v>
      </c>
      <c r="D30" s="190" t="s">
        <v>101</v>
      </c>
      <c r="E30" s="190" t="s">
        <v>102</v>
      </c>
      <c r="F30" s="190" t="s">
        <v>88</v>
      </c>
      <c r="G30" s="190" t="s">
        <v>103</v>
      </c>
      <c r="H30" s="140">
        <f>LOOKUP(A30,TEAMS!A:A,TEAMS!O:O)</f>
        <v>6</v>
      </c>
      <c r="I30">
        <f t="shared" ref="I30" si="6">SUM(H27:H30)-MAX(H27:H30)</f>
        <v>15</v>
      </c>
      <c r="J30">
        <f t="shared" ref="J30" si="7">RANK(I30,I$6:I$90,1)</f>
        <v>4</v>
      </c>
    </row>
    <row r="31" spans="1:10" ht="15.75" thickBot="1" x14ac:dyDescent="0.3">
      <c r="A31" s="183">
        <v>57</v>
      </c>
      <c r="B31" s="184" t="s">
        <v>12</v>
      </c>
      <c r="C31" s="185" t="s">
        <v>77</v>
      </c>
      <c r="D31" s="185" t="s">
        <v>90</v>
      </c>
      <c r="E31" s="185" t="s">
        <v>479</v>
      </c>
      <c r="F31" s="185" t="s">
        <v>115</v>
      </c>
      <c r="G31" s="185" t="s">
        <v>480</v>
      </c>
      <c r="H31" s="140">
        <f>LOOKUP(A31,TEAMS!A:A,TEAMS!O:O)</f>
        <v>6</v>
      </c>
    </row>
    <row r="32" spans="1:10" ht="15.75" thickBot="1" x14ac:dyDescent="0.3">
      <c r="A32" s="187">
        <v>85</v>
      </c>
      <c r="B32" s="156" t="s">
        <v>12</v>
      </c>
      <c r="C32" s="158" t="s">
        <v>77</v>
      </c>
      <c r="D32" s="158" t="s">
        <v>90</v>
      </c>
      <c r="E32" s="158" t="s">
        <v>98</v>
      </c>
      <c r="F32" s="158" t="s">
        <v>99</v>
      </c>
      <c r="G32" s="158" t="s">
        <v>100</v>
      </c>
      <c r="H32" s="140">
        <f>LOOKUP(A32,TEAMS!A:A,TEAMS!O:O)</f>
        <v>6</v>
      </c>
    </row>
    <row r="33" spans="1:10" ht="15.75" thickBot="1" x14ac:dyDescent="0.3">
      <c r="A33" s="187">
        <v>97</v>
      </c>
      <c r="B33" s="146" t="s">
        <v>11</v>
      </c>
      <c r="C33" s="147" t="s">
        <v>77</v>
      </c>
      <c r="D33" s="147" t="s">
        <v>90</v>
      </c>
      <c r="E33" s="147" t="s">
        <v>28</v>
      </c>
      <c r="F33" s="147" t="s">
        <v>93</v>
      </c>
      <c r="G33" s="147" t="s">
        <v>94</v>
      </c>
      <c r="H33" s="140">
        <f>LOOKUP(A33,TEAMS!A:A,TEAMS!O:O)</f>
        <v>3</v>
      </c>
    </row>
    <row r="34" spans="1:10" ht="15.75" thickBot="1" x14ac:dyDescent="0.3">
      <c r="A34" s="188">
        <v>31</v>
      </c>
      <c r="B34" s="189" t="s">
        <v>11</v>
      </c>
      <c r="C34" s="190" t="s">
        <v>77</v>
      </c>
      <c r="D34" s="190" t="s">
        <v>90</v>
      </c>
      <c r="E34" s="190" t="s">
        <v>91</v>
      </c>
      <c r="F34" s="190" t="s">
        <v>92</v>
      </c>
      <c r="G34" s="190" t="s">
        <v>81</v>
      </c>
      <c r="H34" s="140">
        <f>LOOKUP(A34,TEAMS!A:A,TEAMS!O:O)</f>
        <v>1</v>
      </c>
      <c r="I34">
        <f t="shared" ref="I34" si="8">SUM(H31:H34)-MAX(H31:H34)</f>
        <v>10</v>
      </c>
      <c r="J34">
        <f t="shared" ref="J34" si="9">RANK(I34,I$6:I$90,1)</f>
        <v>2</v>
      </c>
    </row>
    <row r="35" spans="1:10" ht="15.75" thickBot="1" x14ac:dyDescent="0.3">
      <c r="A35" s="183">
        <v>25</v>
      </c>
      <c r="B35" s="184" t="s">
        <v>11</v>
      </c>
      <c r="C35" s="185" t="s">
        <v>399</v>
      </c>
      <c r="D35" s="185" t="s">
        <v>405</v>
      </c>
      <c r="E35" s="185" t="s">
        <v>134</v>
      </c>
      <c r="F35" s="185" t="s">
        <v>406</v>
      </c>
      <c r="G35" s="185" t="s">
        <v>407</v>
      </c>
      <c r="H35" s="140">
        <f>LOOKUP(A35,TEAMS!A:A,TEAMS!O:O)</f>
        <v>3</v>
      </c>
    </row>
    <row r="36" spans="1:10" ht="15.75" thickBot="1" x14ac:dyDescent="0.3">
      <c r="A36" s="187">
        <v>52</v>
      </c>
      <c r="B36" s="146" t="s">
        <v>12</v>
      </c>
      <c r="C36" s="147" t="s">
        <v>399</v>
      </c>
      <c r="D36" s="147" t="s">
        <v>405</v>
      </c>
      <c r="E36" s="147" t="s">
        <v>410</v>
      </c>
      <c r="F36" s="147" t="s">
        <v>411</v>
      </c>
      <c r="G36" s="147" t="s">
        <v>412</v>
      </c>
      <c r="H36" s="140">
        <f>LOOKUP(A36,TEAMS!A:A,TEAMS!O:O)</f>
        <v>6</v>
      </c>
    </row>
    <row r="37" spans="1:10" ht="15.75" thickBot="1" x14ac:dyDescent="0.3">
      <c r="A37" s="187">
        <v>78</v>
      </c>
      <c r="B37" s="146" t="s">
        <v>12</v>
      </c>
      <c r="C37" s="147" t="s">
        <v>399</v>
      </c>
      <c r="D37" s="147" t="s">
        <v>405</v>
      </c>
      <c r="E37" s="147" t="s">
        <v>328</v>
      </c>
      <c r="F37" s="147" t="s">
        <v>408</v>
      </c>
      <c r="G37" s="147" t="s">
        <v>409</v>
      </c>
      <c r="H37" s="140">
        <f>LOOKUP(A37,TEAMS!A:A,TEAMS!O:O)</f>
        <v>8</v>
      </c>
    </row>
    <row r="38" spans="1:10" ht="15.75" thickBot="1" x14ac:dyDescent="0.3">
      <c r="A38" s="188">
        <v>91</v>
      </c>
      <c r="B38" s="189" t="s">
        <v>11</v>
      </c>
      <c r="C38" s="190" t="s">
        <v>399</v>
      </c>
      <c r="D38" s="190" t="s">
        <v>400</v>
      </c>
      <c r="E38" s="190" t="s">
        <v>401</v>
      </c>
      <c r="F38" s="190" t="s">
        <v>402</v>
      </c>
      <c r="G38" s="190" t="s">
        <v>403</v>
      </c>
      <c r="H38" s="140">
        <f>LOOKUP(A38,TEAMS!A:A,TEAMS!O:O)</f>
        <v>7</v>
      </c>
      <c r="I38">
        <f t="shared" ref="I38" si="10">SUM(H35:H38)-MAX(H35:H38)</f>
        <v>16</v>
      </c>
      <c r="J38">
        <f t="shared" ref="J38" si="11">RANK(I38,I$6:I$90,1)</f>
        <v>6</v>
      </c>
    </row>
    <row r="39" spans="1:10" ht="15.75" thickBot="1" x14ac:dyDescent="0.3">
      <c r="A39" s="183">
        <v>19</v>
      </c>
      <c r="B39" s="184" t="s">
        <v>11</v>
      </c>
      <c r="C39" s="185" t="s">
        <v>374</v>
      </c>
      <c r="D39" s="185" t="s">
        <v>375</v>
      </c>
      <c r="E39" s="185" t="s">
        <v>376</v>
      </c>
      <c r="F39" s="185" t="s">
        <v>377</v>
      </c>
      <c r="G39" s="185" t="s">
        <v>378</v>
      </c>
      <c r="H39" s="140" t="s">
        <v>474</v>
      </c>
    </row>
    <row r="40" spans="1:10" ht="15.75" thickBot="1" x14ac:dyDescent="0.3">
      <c r="A40" s="187">
        <v>51</v>
      </c>
      <c r="B40" s="146" t="s">
        <v>12</v>
      </c>
      <c r="C40" s="147" t="s">
        <v>374</v>
      </c>
      <c r="D40" s="147" t="s">
        <v>375</v>
      </c>
      <c r="E40" s="147" t="s">
        <v>381</v>
      </c>
      <c r="F40" s="147" t="s">
        <v>382</v>
      </c>
      <c r="G40" s="147" t="s">
        <v>383</v>
      </c>
      <c r="H40" s="140" t="e">
        <f>LOOKUP(A40,TEAMS!A:A,TEAMS!O:O)</f>
        <v>#VALUE!</v>
      </c>
    </row>
    <row r="41" spans="1:10" ht="15.75" thickBot="1" x14ac:dyDescent="0.3">
      <c r="A41" s="187">
        <v>69</v>
      </c>
      <c r="B41" s="146" t="s">
        <v>12</v>
      </c>
      <c r="C41" s="147" t="s">
        <v>374</v>
      </c>
      <c r="D41" s="147" t="s">
        <v>375</v>
      </c>
      <c r="E41" s="147" t="s">
        <v>379</v>
      </c>
      <c r="F41" s="147" t="s">
        <v>221</v>
      </c>
      <c r="G41" s="147" t="s">
        <v>384</v>
      </c>
      <c r="H41" s="140" t="s">
        <v>474</v>
      </c>
    </row>
    <row r="42" spans="1:10" ht="15.75" thickBot="1" x14ac:dyDescent="0.3">
      <c r="A42" s="188">
        <v>112</v>
      </c>
      <c r="B42" s="189" t="s">
        <v>11</v>
      </c>
      <c r="C42" s="190" t="s">
        <v>374</v>
      </c>
      <c r="D42" s="190" t="s">
        <v>375</v>
      </c>
      <c r="E42" s="190" t="s">
        <v>379</v>
      </c>
      <c r="F42" s="190" t="s">
        <v>235</v>
      </c>
      <c r="G42" s="190" t="s">
        <v>380</v>
      </c>
      <c r="H42" s="140" t="e">
        <f>LOOKUP(A42,TEAMS!A:A,TEAMS!O:O)</f>
        <v>#VALUE!</v>
      </c>
      <c r="I42" t="s">
        <v>523</v>
      </c>
    </row>
    <row r="43" spans="1:10" ht="15.75" thickBot="1" x14ac:dyDescent="0.3">
      <c r="A43" s="183">
        <v>17</v>
      </c>
      <c r="B43" s="194" t="s">
        <v>11</v>
      </c>
      <c r="C43" s="195" t="s">
        <v>256</v>
      </c>
      <c r="D43" s="195" t="s">
        <v>90</v>
      </c>
      <c r="E43" s="195" t="s">
        <v>147</v>
      </c>
      <c r="F43" s="195" t="s">
        <v>260</v>
      </c>
      <c r="G43" s="195" t="s">
        <v>261</v>
      </c>
      <c r="H43" s="140" t="s">
        <v>474</v>
      </c>
    </row>
    <row r="44" spans="1:10" ht="15.75" thickBot="1" x14ac:dyDescent="0.3">
      <c r="A44" s="187">
        <v>23</v>
      </c>
      <c r="B44" s="161" t="s">
        <v>11</v>
      </c>
      <c r="C44" s="162" t="s">
        <v>256</v>
      </c>
      <c r="D44" s="162" t="s">
        <v>90</v>
      </c>
      <c r="E44" s="162" t="s">
        <v>257</v>
      </c>
      <c r="F44" s="162" t="s">
        <v>258</v>
      </c>
      <c r="G44" s="162" t="s">
        <v>492</v>
      </c>
      <c r="H44" s="140">
        <f>LOOKUP(A44,TEAMS!A:A,TEAMS!O:O)</f>
        <v>9</v>
      </c>
    </row>
    <row r="45" spans="1:10" ht="15.75" thickBot="1" x14ac:dyDescent="0.3">
      <c r="A45" s="187">
        <v>53</v>
      </c>
      <c r="B45" s="161" t="s">
        <v>12</v>
      </c>
      <c r="C45" s="162" t="s">
        <v>256</v>
      </c>
      <c r="D45" s="162" t="s">
        <v>90</v>
      </c>
      <c r="E45" s="162" t="s">
        <v>82</v>
      </c>
      <c r="F45" s="162" t="s">
        <v>25</v>
      </c>
      <c r="G45" s="162" t="s">
        <v>265</v>
      </c>
      <c r="H45" s="140">
        <f>LOOKUP(A45,TEAMS!A:A,TEAMS!O:O)</f>
        <v>2</v>
      </c>
    </row>
    <row r="46" spans="1:10" ht="15.75" thickBot="1" x14ac:dyDescent="0.3">
      <c r="A46" s="188">
        <v>79</v>
      </c>
      <c r="B46" s="196" t="s">
        <v>12</v>
      </c>
      <c r="C46" s="197" t="s">
        <v>256</v>
      </c>
      <c r="D46" s="197" t="s">
        <v>90</v>
      </c>
      <c r="E46" s="197" t="s">
        <v>262</v>
      </c>
      <c r="F46" s="197" t="s">
        <v>263</v>
      </c>
      <c r="G46" s="197" t="s">
        <v>264</v>
      </c>
      <c r="H46" s="140">
        <f>LOOKUP(A46,TEAMS!A:A,TEAMS!O:O)</f>
        <v>4</v>
      </c>
      <c r="I46">
        <f>H44+H45+H46</f>
        <v>15</v>
      </c>
      <c r="J46">
        <v>5</v>
      </c>
    </row>
    <row r="47" spans="1:10" ht="15.75" thickBot="1" x14ac:dyDescent="0.3">
      <c r="A47" s="183">
        <v>7</v>
      </c>
      <c r="B47" s="194" t="s">
        <v>11</v>
      </c>
      <c r="C47" s="195" t="s">
        <v>256</v>
      </c>
      <c r="D47" s="195" t="s">
        <v>266</v>
      </c>
      <c r="E47" s="195" t="s">
        <v>270</v>
      </c>
      <c r="F47" s="195" t="s">
        <v>271</v>
      </c>
      <c r="G47" s="195" t="s">
        <v>272</v>
      </c>
      <c r="H47" s="140">
        <f>LOOKUP(A47,TEAMS!A:A,TEAMS!O:O)</f>
        <v>16</v>
      </c>
    </row>
    <row r="48" spans="1:10" ht="15.75" thickBot="1" x14ac:dyDescent="0.3">
      <c r="A48" s="187">
        <v>54</v>
      </c>
      <c r="B48" s="161" t="s">
        <v>12</v>
      </c>
      <c r="C48" s="162" t="s">
        <v>256</v>
      </c>
      <c r="D48" s="162" t="s">
        <v>266</v>
      </c>
      <c r="E48" s="162" t="s">
        <v>275</v>
      </c>
      <c r="F48" s="162" t="s">
        <v>276</v>
      </c>
      <c r="G48" s="162" t="s">
        <v>277</v>
      </c>
      <c r="H48" s="140">
        <f>LOOKUP(A48,TEAMS!A:A,TEAMS!O:O)</f>
        <v>10</v>
      </c>
    </row>
    <row r="49" spans="1:10" ht="15.75" thickBot="1" x14ac:dyDescent="0.3">
      <c r="A49" s="187">
        <v>71</v>
      </c>
      <c r="B49" s="161" t="s">
        <v>12</v>
      </c>
      <c r="C49" s="162" t="s">
        <v>256</v>
      </c>
      <c r="D49" s="162" t="s">
        <v>266</v>
      </c>
      <c r="E49" s="162" t="s">
        <v>172</v>
      </c>
      <c r="F49" s="162" t="s">
        <v>273</v>
      </c>
      <c r="G49" s="162" t="s">
        <v>274</v>
      </c>
      <c r="H49" s="140">
        <f>LOOKUP(A49,TEAMS!A:A,TEAMS!O:O)</f>
        <v>15</v>
      </c>
    </row>
    <row r="50" spans="1:10" ht="15.75" thickBot="1" x14ac:dyDescent="0.3">
      <c r="A50" s="188">
        <v>113</v>
      </c>
      <c r="B50" s="196" t="s">
        <v>11</v>
      </c>
      <c r="C50" s="197" t="s">
        <v>256</v>
      </c>
      <c r="D50" s="197" t="s">
        <v>266</v>
      </c>
      <c r="E50" s="197" t="s">
        <v>267</v>
      </c>
      <c r="F50" s="197" t="s">
        <v>268</v>
      </c>
      <c r="G50" s="197" t="s">
        <v>269</v>
      </c>
      <c r="H50" s="140">
        <f>LOOKUP(A50,TEAMS!A:A,TEAMS!O:O)</f>
        <v>3</v>
      </c>
      <c r="I50">
        <f t="shared" ref="I50" si="12">SUM(H47:H50)-MAX(H47:H50)</f>
        <v>28</v>
      </c>
      <c r="J50">
        <f t="shared" ref="J50" si="13">RANK(I50,I$6:I$90,1)</f>
        <v>12</v>
      </c>
    </row>
    <row r="51" spans="1:10" ht="15.75" thickBot="1" x14ac:dyDescent="0.3">
      <c r="A51" s="183">
        <v>18</v>
      </c>
      <c r="B51" s="184" t="s">
        <v>11</v>
      </c>
      <c r="C51" s="185" t="s">
        <v>117</v>
      </c>
      <c r="D51" s="185" t="s">
        <v>118</v>
      </c>
      <c r="E51" s="185" t="s">
        <v>119</v>
      </c>
      <c r="F51" s="185" t="s">
        <v>120</v>
      </c>
      <c r="G51" s="185" t="s">
        <v>121</v>
      </c>
      <c r="H51" s="140">
        <f>LOOKUP(A51,TEAMS!A:A,TEAMS!O:O)</f>
        <v>12</v>
      </c>
    </row>
    <row r="52" spans="1:10" ht="15.75" thickBot="1" x14ac:dyDescent="0.3">
      <c r="A52" s="187">
        <v>55</v>
      </c>
      <c r="B52" s="146" t="s">
        <v>12</v>
      </c>
      <c r="C52" s="147" t="s">
        <v>117</v>
      </c>
      <c r="D52" s="147" t="s">
        <v>118</v>
      </c>
      <c r="E52" s="147" t="s">
        <v>127</v>
      </c>
      <c r="F52" s="147" t="s">
        <v>128</v>
      </c>
      <c r="G52" s="147" t="s">
        <v>129</v>
      </c>
      <c r="H52" s="140">
        <f>LOOKUP(A52,TEAMS!A:A,TEAMS!O:O)</f>
        <v>16</v>
      </c>
    </row>
    <row r="53" spans="1:10" ht="15.75" thickBot="1" x14ac:dyDescent="0.3">
      <c r="A53" s="187">
        <v>66</v>
      </c>
      <c r="B53" s="146" t="s">
        <v>12</v>
      </c>
      <c r="C53" s="147" t="s">
        <v>117</v>
      </c>
      <c r="D53" s="147" t="s">
        <v>118</v>
      </c>
      <c r="E53" s="147" t="s">
        <v>125</v>
      </c>
      <c r="F53" s="147" t="s">
        <v>126</v>
      </c>
      <c r="G53" s="147" t="s">
        <v>435</v>
      </c>
      <c r="H53" s="140">
        <f>LOOKUP(A53,TEAMS!A:A,TEAMS!O:O)</f>
        <v>7</v>
      </c>
    </row>
    <row r="54" spans="1:10" ht="15.75" thickBot="1" x14ac:dyDescent="0.3">
      <c r="A54" s="188">
        <v>108</v>
      </c>
      <c r="B54" s="189" t="s">
        <v>11</v>
      </c>
      <c r="C54" s="190" t="s">
        <v>117</v>
      </c>
      <c r="D54" s="190" t="s">
        <v>118</v>
      </c>
      <c r="E54" s="190" t="s">
        <v>122</v>
      </c>
      <c r="F54" s="190" t="s">
        <v>123</v>
      </c>
      <c r="G54" s="190" t="s">
        <v>124</v>
      </c>
      <c r="H54" s="140">
        <f>LOOKUP(A54,TEAMS!A:A,TEAMS!O:O)</f>
        <v>8</v>
      </c>
      <c r="I54">
        <f t="shared" ref="I54" si="14">SUM(H51:H54)-MAX(H51:H54)</f>
        <v>27</v>
      </c>
      <c r="J54">
        <f t="shared" ref="J54" si="15">RANK(I54,I$6:I$90,1)</f>
        <v>11</v>
      </c>
    </row>
    <row r="55" spans="1:10" ht="15.75" thickBot="1" x14ac:dyDescent="0.3">
      <c r="A55" s="183">
        <v>58</v>
      </c>
      <c r="B55" s="184" t="s">
        <v>12</v>
      </c>
      <c r="C55" s="185" t="s">
        <v>207</v>
      </c>
      <c r="D55" s="185" t="s">
        <v>208</v>
      </c>
      <c r="E55" s="185" t="s">
        <v>214</v>
      </c>
      <c r="F55" s="185" t="s">
        <v>215</v>
      </c>
      <c r="G55" s="198" t="s">
        <v>216</v>
      </c>
      <c r="H55" s="140">
        <f>LOOKUP(A55,TEAMS!A:A,TEAMS!O:O)</f>
        <v>9</v>
      </c>
    </row>
    <row r="56" spans="1:10" ht="15.75" thickBot="1" x14ac:dyDescent="0.3">
      <c r="A56" s="187">
        <v>83</v>
      </c>
      <c r="B56" s="146" t="s">
        <v>12</v>
      </c>
      <c r="C56" s="147" t="s">
        <v>207</v>
      </c>
      <c r="D56" s="147" t="s">
        <v>208</v>
      </c>
      <c r="E56" s="147" t="s">
        <v>217</v>
      </c>
      <c r="F56" s="147" t="s">
        <v>218</v>
      </c>
      <c r="G56" s="168" t="s">
        <v>219</v>
      </c>
      <c r="H56" s="140">
        <f>LOOKUP(A56,TEAMS!A:A,TEAMS!O:O)</f>
        <v>2</v>
      </c>
    </row>
    <row r="57" spans="1:10" ht="15.75" thickBot="1" x14ac:dyDescent="0.3">
      <c r="A57" s="187">
        <v>111</v>
      </c>
      <c r="B57" s="146" t="s">
        <v>11</v>
      </c>
      <c r="C57" s="147" t="s">
        <v>207</v>
      </c>
      <c r="D57" s="147" t="s">
        <v>208</v>
      </c>
      <c r="E57" s="147" t="s">
        <v>140</v>
      </c>
      <c r="F57" s="147" t="s">
        <v>212</v>
      </c>
      <c r="G57" s="147" t="s">
        <v>213</v>
      </c>
      <c r="H57" s="140">
        <f>LOOKUP(A57,TEAMS!A:A,TEAMS!O:O)</f>
        <v>8</v>
      </c>
    </row>
    <row r="58" spans="1:10" ht="15.75" thickBot="1" x14ac:dyDescent="0.3">
      <c r="A58" s="188">
        <v>92</v>
      </c>
      <c r="B58" s="193" t="s">
        <v>11</v>
      </c>
      <c r="C58" s="190" t="s">
        <v>207</v>
      </c>
      <c r="D58" s="190" t="s">
        <v>208</v>
      </c>
      <c r="E58" s="190" t="s">
        <v>209</v>
      </c>
      <c r="F58" s="190" t="s">
        <v>210</v>
      </c>
      <c r="G58" s="199" t="s">
        <v>211</v>
      </c>
      <c r="H58" s="140">
        <f>LOOKUP(A58,TEAMS!A:A,TEAMS!O:O)</f>
        <v>8</v>
      </c>
      <c r="I58">
        <f t="shared" ref="I58" si="16">SUM(H55:H58)-MAX(H55:H58)</f>
        <v>18</v>
      </c>
      <c r="J58">
        <f t="shared" ref="J58" si="17">RANK(I58,I$6:I$90,1)</f>
        <v>7</v>
      </c>
    </row>
    <row r="59" spans="1:10" ht="15.75" thickBot="1" x14ac:dyDescent="0.3">
      <c r="A59" s="183">
        <v>93</v>
      </c>
      <c r="B59" s="184" t="s">
        <v>11</v>
      </c>
      <c r="C59" s="185" t="s">
        <v>207</v>
      </c>
      <c r="D59" s="185" t="s">
        <v>220</v>
      </c>
      <c r="E59" s="185" t="s">
        <v>107</v>
      </c>
      <c r="F59" s="185" t="s">
        <v>221</v>
      </c>
      <c r="G59" s="185" t="s">
        <v>222</v>
      </c>
      <c r="H59" s="140">
        <f>LOOKUP(A59,TEAMS!A:A,TEAMS!O:O)</f>
        <v>13</v>
      </c>
    </row>
    <row r="60" spans="1:10" ht="15.75" thickBot="1" x14ac:dyDescent="0.3">
      <c r="A60" s="187">
        <v>9</v>
      </c>
      <c r="B60" s="146" t="s">
        <v>11</v>
      </c>
      <c r="C60" s="147" t="s">
        <v>207</v>
      </c>
      <c r="D60" s="147" t="s">
        <v>220</v>
      </c>
      <c r="E60" s="147" t="s">
        <v>223</v>
      </c>
      <c r="F60" s="147" t="s">
        <v>224</v>
      </c>
      <c r="G60" s="168" t="s">
        <v>225</v>
      </c>
      <c r="H60" s="140">
        <f>LOOKUP(A60,TEAMS!A:A,TEAMS!O:O)</f>
        <v>18</v>
      </c>
    </row>
    <row r="61" spans="1:10" ht="15.75" thickBot="1" x14ac:dyDescent="0.3">
      <c r="A61" s="187">
        <v>39</v>
      </c>
      <c r="B61" s="146" t="s">
        <v>12</v>
      </c>
      <c r="C61" s="147" t="s">
        <v>207</v>
      </c>
      <c r="D61" s="147" t="s">
        <v>220</v>
      </c>
      <c r="E61" s="147" t="s">
        <v>228</v>
      </c>
      <c r="F61" s="147" t="s">
        <v>229</v>
      </c>
      <c r="G61" s="168" t="s">
        <v>230</v>
      </c>
      <c r="H61" s="140">
        <f>LOOKUP(A61,TEAMS!A:A,TEAMS!O:O)</f>
        <v>4</v>
      </c>
    </row>
    <row r="62" spans="1:10" ht="15.75" thickBot="1" x14ac:dyDescent="0.3">
      <c r="A62" s="188">
        <v>80</v>
      </c>
      <c r="B62" s="189" t="s">
        <v>12</v>
      </c>
      <c r="C62" s="190" t="s">
        <v>207</v>
      </c>
      <c r="D62" s="190" t="s">
        <v>220</v>
      </c>
      <c r="E62" s="190" t="s">
        <v>187</v>
      </c>
      <c r="F62" s="190" t="s">
        <v>226</v>
      </c>
      <c r="G62" s="199" t="s">
        <v>227</v>
      </c>
      <c r="H62" s="140">
        <f>LOOKUP(A62,TEAMS!A:A,TEAMS!O:O)</f>
        <v>4</v>
      </c>
      <c r="I62">
        <f t="shared" ref="I62" si="18">SUM(H59:H62)-MAX(H59:H62)</f>
        <v>21</v>
      </c>
      <c r="J62">
        <f t="shared" ref="J62" si="19">RANK(I62,I$6:I$90,1)</f>
        <v>9</v>
      </c>
    </row>
    <row r="63" spans="1:10" ht="15.75" thickBot="1" x14ac:dyDescent="0.3">
      <c r="A63" s="183">
        <v>10</v>
      </c>
      <c r="B63" s="184" t="s">
        <v>11</v>
      </c>
      <c r="C63" s="185" t="s">
        <v>326</v>
      </c>
      <c r="D63" s="185" t="s">
        <v>341</v>
      </c>
      <c r="E63" s="185" t="s">
        <v>345</v>
      </c>
      <c r="F63" s="185" t="s">
        <v>346</v>
      </c>
      <c r="G63" s="198" t="s">
        <v>347</v>
      </c>
      <c r="H63" s="140">
        <f>LOOKUP(A63,TEAMS!A:A,TEAMS!O:O)</f>
        <v>14</v>
      </c>
    </row>
    <row r="64" spans="1:10" ht="15.75" thickBot="1" x14ac:dyDescent="0.3">
      <c r="A64" s="187">
        <v>41</v>
      </c>
      <c r="B64" s="146" t="s">
        <v>12</v>
      </c>
      <c r="C64" s="147" t="s">
        <v>326</v>
      </c>
      <c r="D64" s="147" t="s">
        <v>341</v>
      </c>
      <c r="E64" s="147" t="s">
        <v>477</v>
      </c>
      <c r="F64" s="147" t="s">
        <v>339</v>
      </c>
      <c r="G64" s="168" t="s">
        <v>478</v>
      </c>
      <c r="H64" s="140">
        <f>LOOKUP(A64,TEAMS!A:A,TEAMS!O:O)</f>
        <v>18</v>
      </c>
    </row>
    <row r="65" spans="1:10" ht="15.75" thickBot="1" x14ac:dyDescent="0.3">
      <c r="A65" s="187">
        <v>82</v>
      </c>
      <c r="B65" s="146" t="s">
        <v>12</v>
      </c>
      <c r="C65" s="147" t="s">
        <v>326</v>
      </c>
      <c r="D65" s="147" t="s">
        <v>341</v>
      </c>
      <c r="E65" s="147" t="s">
        <v>140</v>
      </c>
      <c r="F65" s="147" t="s">
        <v>351</v>
      </c>
      <c r="G65" s="168" t="s">
        <v>352</v>
      </c>
      <c r="H65" s="140">
        <f>LOOKUP(A65,TEAMS!A:A,TEAMS!O:O)</f>
        <v>16</v>
      </c>
    </row>
    <row r="66" spans="1:10" ht="15.75" thickBot="1" x14ac:dyDescent="0.3">
      <c r="A66" s="188">
        <v>106</v>
      </c>
      <c r="B66" s="189" t="s">
        <v>11</v>
      </c>
      <c r="C66" s="190" t="s">
        <v>326</v>
      </c>
      <c r="D66" s="190" t="s">
        <v>341</v>
      </c>
      <c r="E66" s="190" t="s">
        <v>342</v>
      </c>
      <c r="F66" s="190" t="s">
        <v>343</v>
      </c>
      <c r="G66" s="199" t="s">
        <v>344</v>
      </c>
      <c r="H66" s="140">
        <f>LOOKUP(A66,TEAMS!A:A,TEAMS!O:O)</f>
        <v>14</v>
      </c>
      <c r="I66">
        <f t="shared" ref="I66" si="20">SUM(H63:H66)-MAX(H63:H66)</f>
        <v>44</v>
      </c>
      <c r="J66">
        <f t="shared" ref="J66" si="21">RANK(I66,I$6:I$90,1)</f>
        <v>16</v>
      </c>
    </row>
    <row r="67" spans="1:10" ht="15.75" thickBot="1" x14ac:dyDescent="0.3">
      <c r="A67" s="183">
        <v>26</v>
      </c>
      <c r="B67" s="184" t="s">
        <v>11</v>
      </c>
      <c r="C67" s="185" t="s">
        <v>326</v>
      </c>
      <c r="D67" s="185" t="s">
        <v>327</v>
      </c>
      <c r="E67" s="185" t="s">
        <v>331</v>
      </c>
      <c r="F67" s="185" t="s">
        <v>332</v>
      </c>
      <c r="G67" s="198" t="s">
        <v>333</v>
      </c>
      <c r="H67" s="140">
        <f>LOOKUP(A67,TEAMS!A:A,TEAMS!O:O)</f>
        <v>2</v>
      </c>
    </row>
    <row r="68" spans="1:10" ht="15.75" thickBot="1" x14ac:dyDescent="0.3">
      <c r="A68" s="187">
        <v>47</v>
      </c>
      <c r="B68" s="146" t="s">
        <v>12</v>
      </c>
      <c r="C68" s="147" t="s">
        <v>326</v>
      </c>
      <c r="D68" s="147" t="s">
        <v>327</v>
      </c>
      <c r="E68" s="147" t="s">
        <v>334</v>
      </c>
      <c r="F68" s="147" t="s">
        <v>335</v>
      </c>
      <c r="G68" s="168" t="s">
        <v>336</v>
      </c>
      <c r="H68" s="140">
        <f>LOOKUP(A68,TEAMS!A:A,TEAMS!O:O)</f>
        <v>1</v>
      </c>
    </row>
    <row r="69" spans="1:10" ht="15.75" thickBot="1" x14ac:dyDescent="0.3">
      <c r="A69" s="187">
        <v>64</v>
      </c>
      <c r="B69" s="146" t="s">
        <v>12</v>
      </c>
      <c r="C69" s="147" t="s">
        <v>326</v>
      </c>
      <c r="D69" s="147" t="s">
        <v>327</v>
      </c>
      <c r="E69" s="147" t="s">
        <v>338</v>
      </c>
      <c r="F69" s="147" t="s">
        <v>339</v>
      </c>
      <c r="G69" s="168" t="s">
        <v>340</v>
      </c>
      <c r="H69" s="140">
        <f>LOOKUP(A69,TEAMS!A:A,TEAMS!O:O)</f>
        <v>11</v>
      </c>
    </row>
    <row r="70" spans="1:10" ht="15.75" thickBot="1" x14ac:dyDescent="0.3">
      <c r="A70" s="188">
        <v>96</v>
      </c>
      <c r="B70" s="189" t="s">
        <v>11</v>
      </c>
      <c r="C70" s="190" t="s">
        <v>326</v>
      </c>
      <c r="D70" s="190" t="s">
        <v>327</v>
      </c>
      <c r="E70" s="190" t="s">
        <v>328</v>
      </c>
      <c r="F70" s="190" t="s">
        <v>329</v>
      </c>
      <c r="G70" s="199" t="s">
        <v>330</v>
      </c>
      <c r="H70" s="140">
        <f>LOOKUP(A70,TEAMS!A:A,TEAMS!O:O)</f>
        <v>1</v>
      </c>
      <c r="I70">
        <f t="shared" ref="I70" si="22">SUM(H67:H70)-MAX(H67:H70)</f>
        <v>4</v>
      </c>
      <c r="J70">
        <f t="shared" ref="J70" si="23">RANK(I70,I$6:I$90,1)</f>
        <v>1</v>
      </c>
    </row>
    <row r="71" spans="1:10" ht="15.75" thickBot="1" x14ac:dyDescent="0.3">
      <c r="A71" s="183">
        <v>11</v>
      </c>
      <c r="B71" s="184" t="s">
        <v>11</v>
      </c>
      <c r="C71" s="185" t="s">
        <v>398</v>
      </c>
      <c r="D71" s="185" t="s">
        <v>101</v>
      </c>
      <c r="E71" s="185" t="s">
        <v>421</v>
      </c>
      <c r="F71" s="185" t="s">
        <v>436</v>
      </c>
      <c r="G71" s="185" t="s">
        <v>437</v>
      </c>
      <c r="H71" s="140">
        <f>LOOKUP(A71,TEAMS!A:A,TEAMS!O:O)</f>
        <v>12</v>
      </c>
    </row>
    <row r="72" spans="1:10" ht="15.75" thickBot="1" x14ac:dyDescent="0.3">
      <c r="A72" s="187">
        <v>44</v>
      </c>
      <c r="B72" s="146" t="s">
        <v>12</v>
      </c>
      <c r="C72" s="147" t="s">
        <v>398</v>
      </c>
      <c r="D72" s="147" t="s">
        <v>101</v>
      </c>
      <c r="E72" s="147" t="s">
        <v>104</v>
      </c>
      <c r="F72" s="147" t="s">
        <v>440</v>
      </c>
      <c r="G72" s="168" t="s">
        <v>441</v>
      </c>
      <c r="H72" s="140">
        <f>LOOKUP(A72,TEAMS!A:A,TEAMS!O:O)</f>
        <v>14</v>
      </c>
    </row>
    <row r="73" spans="1:10" ht="15.75" thickBot="1" x14ac:dyDescent="0.3">
      <c r="A73" s="187">
        <v>75</v>
      </c>
      <c r="B73" s="146" t="s">
        <v>12</v>
      </c>
      <c r="C73" s="147" t="s">
        <v>398</v>
      </c>
      <c r="D73" s="147" t="s">
        <v>101</v>
      </c>
      <c r="E73" s="147" t="s">
        <v>442</v>
      </c>
      <c r="F73" s="147" t="s">
        <v>443</v>
      </c>
      <c r="G73" s="168" t="s">
        <v>444</v>
      </c>
      <c r="H73" s="140">
        <f>LOOKUP(A73,TEAMS!A:A,TEAMS!O:O)</f>
        <v>10</v>
      </c>
    </row>
    <row r="74" spans="1:10" ht="15.75" thickBot="1" x14ac:dyDescent="0.3">
      <c r="A74" s="188">
        <v>102</v>
      </c>
      <c r="B74" s="189" t="s">
        <v>11</v>
      </c>
      <c r="C74" s="190" t="s">
        <v>398</v>
      </c>
      <c r="D74" s="190" t="s">
        <v>101</v>
      </c>
      <c r="E74" s="190" t="s">
        <v>297</v>
      </c>
      <c r="F74" s="190" t="s">
        <v>438</v>
      </c>
      <c r="G74" s="199" t="s">
        <v>439</v>
      </c>
      <c r="H74" s="140" t="s">
        <v>521</v>
      </c>
      <c r="I74">
        <f>H71+H72+H73</f>
        <v>36</v>
      </c>
      <c r="J74">
        <f t="shared" ref="J74" si="24">RANK(I74,I$6:I$90,1)</f>
        <v>15</v>
      </c>
    </row>
    <row r="75" spans="1:10" ht="15.75" thickBot="1" x14ac:dyDescent="0.3">
      <c r="A75" s="183">
        <v>59</v>
      </c>
      <c r="B75" s="184" t="s">
        <v>12</v>
      </c>
      <c r="C75" s="185" t="s">
        <v>361</v>
      </c>
      <c r="D75" s="185" t="s">
        <v>361</v>
      </c>
      <c r="E75" s="185" t="s">
        <v>368</v>
      </c>
      <c r="F75" s="185" t="s">
        <v>369</v>
      </c>
      <c r="G75" s="198" t="s">
        <v>370</v>
      </c>
      <c r="H75" s="140">
        <f>LOOKUP(A75,TEAMS!A:A,TEAMS!O:O)</f>
        <v>18</v>
      </c>
    </row>
    <row r="76" spans="1:10" ht="15.75" thickBot="1" x14ac:dyDescent="0.3">
      <c r="A76" s="187">
        <v>67</v>
      </c>
      <c r="B76" s="146" t="s">
        <v>12</v>
      </c>
      <c r="C76" s="147" t="s">
        <v>361</v>
      </c>
      <c r="D76" s="147" t="s">
        <v>361</v>
      </c>
      <c r="E76" s="147" t="s">
        <v>371</v>
      </c>
      <c r="F76" s="147" t="s">
        <v>372</v>
      </c>
      <c r="G76" s="168" t="s">
        <v>373</v>
      </c>
      <c r="H76" s="140">
        <f>LOOKUP(A76,TEAMS!A:A,TEAMS!O:O)</f>
        <v>12</v>
      </c>
    </row>
    <row r="77" spans="1:10" ht="15.75" thickBot="1" x14ac:dyDescent="0.3">
      <c r="A77" s="187">
        <v>104</v>
      </c>
      <c r="B77" s="146" t="s">
        <v>11</v>
      </c>
      <c r="C77" s="147" t="s">
        <v>361</v>
      </c>
      <c r="D77" s="147" t="s">
        <v>361</v>
      </c>
      <c r="E77" s="147" t="s">
        <v>365</v>
      </c>
      <c r="F77" s="147" t="s">
        <v>366</v>
      </c>
      <c r="G77" s="168" t="s">
        <v>367</v>
      </c>
      <c r="H77" s="140" t="s">
        <v>521</v>
      </c>
    </row>
    <row r="78" spans="1:10" ht="15.75" thickBot="1" x14ac:dyDescent="0.3">
      <c r="A78" s="188">
        <v>109</v>
      </c>
      <c r="B78" s="189" t="s">
        <v>11</v>
      </c>
      <c r="C78" s="190" t="s">
        <v>361</v>
      </c>
      <c r="D78" s="190" t="s">
        <v>361</v>
      </c>
      <c r="E78" s="190" t="s">
        <v>134</v>
      </c>
      <c r="F78" s="190" t="s">
        <v>363</v>
      </c>
      <c r="G78" s="199" t="s">
        <v>364</v>
      </c>
      <c r="H78" s="140">
        <f>LOOKUP(A78,TEAMS!A:A,TEAMS!O:O)</f>
        <v>15</v>
      </c>
      <c r="I78">
        <f>H75+H76+H78</f>
        <v>45</v>
      </c>
      <c r="J78">
        <f t="shared" ref="J78" si="25">RANK(I78,I$6:I$90,1)</f>
        <v>17</v>
      </c>
    </row>
    <row r="79" spans="1:10" ht="15.75" thickBot="1" x14ac:dyDescent="0.3">
      <c r="A79" s="183">
        <v>27</v>
      </c>
      <c r="B79" s="200" t="s">
        <v>11</v>
      </c>
      <c r="C79" s="201" t="s">
        <v>130</v>
      </c>
      <c r="D79" s="201" t="s">
        <v>131</v>
      </c>
      <c r="E79" s="201" t="s">
        <v>132</v>
      </c>
      <c r="F79" s="201" t="s">
        <v>133</v>
      </c>
      <c r="G79" s="201" t="s">
        <v>119</v>
      </c>
      <c r="H79" s="140">
        <f>LOOKUP(A79,TEAMS!A:A,TEAMS!O:O)</f>
        <v>5</v>
      </c>
    </row>
    <row r="80" spans="1:10" ht="15.75" thickBot="1" x14ac:dyDescent="0.3">
      <c r="A80" s="187">
        <v>43</v>
      </c>
      <c r="B80" s="151" t="s">
        <v>12</v>
      </c>
      <c r="C80" s="169" t="s">
        <v>130</v>
      </c>
      <c r="D80" s="169" t="s">
        <v>131</v>
      </c>
      <c r="E80" s="169" t="s">
        <v>140</v>
      </c>
      <c r="F80" s="169" t="s">
        <v>141</v>
      </c>
      <c r="G80" s="169" t="s">
        <v>142</v>
      </c>
      <c r="H80" s="140">
        <f>LOOKUP(A80,TEAMS!A:A,TEAMS!O:O)</f>
        <v>12</v>
      </c>
    </row>
    <row r="81" spans="1:10" ht="15.75" thickBot="1" x14ac:dyDescent="0.3">
      <c r="A81" s="187">
        <v>74</v>
      </c>
      <c r="B81" s="151" t="s">
        <v>12</v>
      </c>
      <c r="C81" s="169" t="s">
        <v>130</v>
      </c>
      <c r="D81" s="169" t="s">
        <v>131</v>
      </c>
      <c r="E81" s="169" t="s">
        <v>137</v>
      </c>
      <c r="F81" s="169" t="s">
        <v>138</v>
      </c>
      <c r="G81" s="169" t="s">
        <v>139</v>
      </c>
      <c r="H81" s="140">
        <f>LOOKUP(A81,TEAMS!A:A,TEAMS!O:O)</f>
        <v>3</v>
      </c>
    </row>
    <row r="82" spans="1:10" ht="15.75" thickBot="1" x14ac:dyDescent="0.3">
      <c r="A82" s="188">
        <v>95</v>
      </c>
      <c r="B82" s="191" t="s">
        <v>11</v>
      </c>
      <c r="C82" s="202" t="s">
        <v>130</v>
      </c>
      <c r="D82" s="202" t="s">
        <v>131</v>
      </c>
      <c r="E82" s="202" t="s">
        <v>134</v>
      </c>
      <c r="F82" s="202" t="s">
        <v>135</v>
      </c>
      <c r="G82" s="202" t="s">
        <v>136</v>
      </c>
      <c r="H82" s="140">
        <f>LOOKUP(A82,TEAMS!A:A,TEAMS!O:O)</f>
        <v>16</v>
      </c>
      <c r="I82">
        <f t="shared" ref="I82" si="26">SUM(H79:H82)-MAX(H79:H82)</f>
        <v>20</v>
      </c>
      <c r="J82">
        <f t="shared" ref="J82" si="27">RANK(I82,I$6:I$90,1)</f>
        <v>8</v>
      </c>
    </row>
    <row r="83" spans="1:10" ht="15.75" thickBot="1" x14ac:dyDescent="0.3">
      <c r="A83" s="183">
        <v>28</v>
      </c>
      <c r="B83" s="184" t="s">
        <v>11</v>
      </c>
      <c r="C83" s="185" t="s">
        <v>158</v>
      </c>
      <c r="D83" s="185" t="s">
        <v>159</v>
      </c>
      <c r="E83" s="185" t="s">
        <v>163</v>
      </c>
      <c r="F83" s="185" t="s">
        <v>164</v>
      </c>
      <c r="G83" s="185" t="s">
        <v>496</v>
      </c>
      <c r="H83" s="140" t="s">
        <v>521</v>
      </c>
    </row>
    <row r="84" spans="1:10" ht="15.75" thickBot="1" x14ac:dyDescent="0.3">
      <c r="A84" s="187">
        <v>48</v>
      </c>
      <c r="B84" s="146" t="s">
        <v>12</v>
      </c>
      <c r="C84" s="147" t="s">
        <v>158</v>
      </c>
      <c r="D84" s="147" t="s">
        <v>159</v>
      </c>
      <c r="E84" s="147" t="s">
        <v>137</v>
      </c>
      <c r="F84" s="147" t="s">
        <v>169</v>
      </c>
      <c r="G84" s="147" t="s">
        <v>170</v>
      </c>
      <c r="H84" s="140">
        <f>LOOKUP(A84,TEAMS!A:A,TEAMS!O:O)</f>
        <v>8</v>
      </c>
    </row>
    <row r="85" spans="1:10" ht="15.75" thickBot="1" x14ac:dyDescent="0.3">
      <c r="A85" s="187">
        <v>72</v>
      </c>
      <c r="B85" s="146" t="s">
        <v>12</v>
      </c>
      <c r="C85" s="147" t="s">
        <v>158</v>
      </c>
      <c r="D85" s="147" t="s">
        <v>159</v>
      </c>
      <c r="E85" s="147" t="s">
        <v>166</v>
      </c>
      <c r="F85" s="147" t="s">
        <v>167</v>
      </c>
      <c r="G85" s="147" t="s">
        <v>168</v>
      </c>
      <c r="H85" s="140" t="s">
        <v>521</v>
      </c>
    </row>
    <row r="86" spans="1:10" ht="15.75" thickBot="1" x14ac:dyDescent="0.3">
      <c r="A86" s="188">
        <v>101</v>
      </c>
      <c r="B86" s="189" t="s">
        <v>11</v>
      </c>
      <c r="C86" s="190" t="s">
        <v>158</v>
      </c>
      <c r="D86" s="190" t="s">
        <v>159</v>
      </c>
      <c r="E86" s="190" t="s">
        <v>160</v>
      </c>
      <c r="F86" s="190" t="s">
        <v>161</v>
      </c>
      <c r="G86" s="190" t="s">
        <v>162</v>
      </c>
      <c r="H86" s="140" t="s">
        <v>521</v>
      </c>
      <c r="I86" t="s">
        <v>523</v>
      </c>
    </row>
    <row r="87" spans="1:10" ht="15.75" thickBot="1" x14ac:dyDescent="0.3">
      <c r="A87" s="183">
        <v>12</v>
      </c>
      <c r="B87" s="184" t="s">
        <v>11</v>
      </c>
      <c r="C87" s="185" t="s">
        <v>158</v>
      </c>
      <c r="D87" s="185" t="s">
        <v>171</v>
      </c>
      <c r="E87" s="185" t="s">
        <v>172</v>
      </c>
      <c r="F87" s="185" t="s">
        <v>173</v>
      </c>
      <c r="G87" s="185" t="s">
        <v>68</v>
      </c>
      <c r="H87" s="140" t="s">
        <v>521</v>
      </c>
    </row>
    <row r="88" spans="1:10" ht="15.75" thickBot="1" x14ac:dyDescent="0.3">
      <c r="A88" s="187">
        <v>60</v>
      </c>
      <c r="B88" s="146" t="s">
        <v>12</v>
      </c>
      <c r="C88" s="147" t="s">
        <v>158</v>
      </c>
      <c r="D88" s="147" t="s">
        <v>171</v>
      </c>
      <c r="E88" s="147" t="s">
        <v>137</v>
      </c>
      <c r="F88" s="147" t="s">
        <v>179</v>
      </c>
      <c r="G88" s="147" t="s">
        <v>180</v>
      </c>
      <c r="H88" s="140">
        <f>LOOKUP(A88,TEAMS!A:A,TEAMS!O:O)</f>
        <v>13</v>
      </c>
    </row>
    <row r="89" spans="1:10" ht="15.75" thickBot="1" x14ac:dyDescent="0.3">
      <c r="A89" s="187">
        <v>73</v>
      </c>
      <c r="B89" s="146" t="s">
        <v>12</v>
      </c>
      <c r="C89" s="147" t="s">
        <v>158</v>
      </c>
      <c r="D89" s="147" t="s">
        <v>171</v>
      </c>
      <c r="E89" s="147" t="s">
        <v>176</v>
      </c>
      <c r="F89" s="147" t="s">
        <v>177</v>
      </c>
      <c r="G89" s="147" t="s">
        <v>178</v>
      </c>
      <c r="H89" s="140" t="s">
        <v>521</v>
      </c>
    </row>
    <row r="90" spans="1:10" ht="15.75" thickBot="1" x14ac:dyDescent="0.3">
      <c r="A90" s="188">
        <v>94</v>
      </c>
      <c r="B90" s="189" t="s">
        <v>11</v>
      </c>
      <c r="C90" s="190" t="s">
        <v>158</v>
      </c>
      <c r="D90" s="190" t="s">
        <v>171</v>
      </c>
      <c r="E90" s="190" t="s">
        <v>87</v>
      </c>
      <c r="F90" s="190" t="s">
        <v>174</v>
      </c>
      <c r="G90" s="190" t="s">
        <v>175</v>
      </c>
      <c r="H90" s="140" t="s">
        <v>521</v>
      </c>
      <c r="I90" t="s">
        <v>523</v>
      </c>
    </row>
    <row r="91" spans="1:10" x14ac:dyDescent="0.25">
      <c r="H91" s="140"/>
    </row>
  </sheetData>
  <mergeCells count="1">
    <mergeCell ref="A1:D1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10"/>
  <sheetViews>
    <sheetView workbookViewId="0">
      <selection activeCell="G10" sqref="A3:G10"/>
    </sheetView>
  </sheetViews>
  <sheetFormatPr defaultRowHeight="15" x14ac:dyDescent="0.25"/>
  <cols>
    <col min="1" max="1" width="7" customWidth="1"/>
    <col min="2" max="2" width="13.85546875" customWidth="1"/>
    <col min="3" max="3" width="35.5703125" customWidth="1"/>
    <col min="4" max="5" width="11" customWidth="1"/>
    <col min="6" max="6" width="11.28515625" customWidth="1"/>
    <col min="7" max="7" width="22.7109375" bestFit="1" customWidth="1"/>
  </cols>
  <sheetData>
    <row r="1" spans="1:10" ht="24" thickBot="1" x14ac:dyDescent="0.4">
      <c r="A1" s="253" t="s">
        <v>511</v>
      </c>
      <c r="B1" s="253"/>
      <c r="C1" s="253"/>
      <c r="D1" s="253"/>
      <c r="E1" s="134"/>
    </row>
    <row r="2" spans="1:10" ht="32.25" thickBot="1" x14ac:dyDescent="0.3">
      <c r="A2" s="177" t="s">
        <v>506</v>
      </c>
      <c r="B2" s="203" t="s">
        <v>1</v>
      </c>
      <c r="C2" s="179" t="s">
        <v>3</v>
      </c>
      <c r="D2" s="180" t="s">
        <v>405</v>
      </c>
      <c r="E2" s="181" t="s">
        <v>5</v>
      </c>
      <c r="F2" s="182" t="s">
        <v>6</v>
      </c>
      <c r="G2" s="175" t="s">
        <v>7</v>
      </c>
      <c r="H2" s="176" t="s">
        <v>512</v>
      </c>
      <c r="I2" s="176" t="s">
        <v>538</v>
      </c>
      <c r="J2" s="176" t="s">
        <v>504</v>
      </c>
    </row>
    <row r="3" spans="1:10" ht="15.75" thickBot="1" x14ac:dyDescent="0.3">
      <c r="A3" s="183">
        <v>2</v>
      </c>
      <c r="B3" s="184" t="s">
        <v>11</v>
      </c>
      <c r="C3" s="185" t="s">
        <v>77</v>
      </c>
      <c r="D3" s="185" t="s">
        <v>78</v>
      </c>
      <c r="E3" s="185" t="s">
        <v>82</v>
      </c>
      <c r="F3" s="185" t="s">
        <v>476</v>
      </c>
      <c r="G3" s="185" t="s">
        <v>83</v>
      </c>
      <c r="H3" s="140">
        <f>LOOKUP(A3,TEAMS!A:A,TEAMS!O:O)</f>
        <v>1</v>
      </c>
    </row>
    <row r="4" spans="1:10" ht="15.75" thickBot="1" x14ac:dyDescent="0.3">
      <c r="A4" s="187">
        <v>37</v>
      </c>
      <c r="B4" s="146" t="s">
        <v>12</v>
      </c>
      <c r="C4" s="147" t="s">
        <v>77</v>
      </c>
      <c r="D4" s="147" t="s">
        <v>78</v>
      </c>
      <c r="E4" s="147" t="s">
        <v>87</v>
      </c>
      <c r="F4" s="147" t="s">
        <v>88</v>
      </c>
      <c r="G4" s="147" t="s">
        <v>89</v>
      </c>
      <c r="H4" s="140">
        <f>LOOKUP(A4,TEAMS!A:A,TEAMS!O:O)</f>
        <v>1</v>
      </c>
    </row>
    <row r="5" spans="1:10" ht="15.75" thickBot="1" x14ac:dyDescent="0.3">
      <c r="A5" s="187">
        <v>62</v>
      </c>
      <c r="B5" s="146" t="s">
        <v>12</v>
      </c>
      <c r="C5" s="147" t="s">
        <v>77</v>
      </c>
      <c r="D5" s="147" t="s">
        <v>78</v>
      </c>
      <c r="E5" s="147" t="s">
        <v>84</v>
      </c>
      <c r="F5" s="147" t="s">
        <v>85</v>
      </c>
      <c r="G5" s="147" t="s">
        <v>86</v>
      </c>
      <c r="H5" s="140">
        <f>LOOKUP(A5,TEAMS!A:A,TEAMS!O:O)</f>
        <v>2</v>
      </c>
    </row>
    <row r="6" spans="1:10" ht="15.75" thickBot="1" x14ac:dyDescent="0.3">
      <c r="A6" s="188">
        <v>88</v>
      </c>
      <c r="B6" s="189" t="s">
        <v>11</v>
      </c>
      <c r="C6" s="190" t="s">
        <v>77</v>
      </c>
      <c r="D6" s="190" t="s">
        <v>78</v>
      </c>
      <c r="E6" s="190" t="s">
        <v>259</v>
      </c>
      <c r="F6" s="190" t="s">
        <v>494</v>
      </c>
      <c r="G6" s="190" t="s">
        <v>495</v>
      </c>
      <c r="H6" s="140">
        <f>LOOKUP(A6,TEAMS!A:A,TEAMS!O:O)</f>
        <v>3</v>
      </c>
      <c r="I6">
        <f>SUM(H3:H6)-MAX(H3:H6)</f>
        <v>4</v>
      </c>
      <c r="J6">
        <f>RANK(I6,I$6:I$90,1)</f>
        <v>1</v>
      </c>
    </row>
    <row r="7" spans="1:10" ht="15.75" thickBot="1" x14ac:dyDescent="0.3">
      <c r="A7" s="183">
        <v>5</v>
      </c>
      <c r="B7" s="184" t="s">
        <v>11</v>
      </c>
      <c r="C7" s="185" t="s">
        <v>399</v>
      </c>
      <c r="D7" s="185" t="s">
        <v>405</v>
      </c>
      <c r="E7" s="185" t="s">
        <v>421</v>
      </c>
      <c r="F7" s="185" t="s">
        <v>422</v>
      </c>
      <c r="G7" s="185" t="s">
        <v>423</v>
      </c>
      <c r="H7" s="140">
        <f>LOOKUP(A7,TEAMS!A:A,TEAMS!O:O)</f>
        <v>2</v>
      </c>
    </row>
    <row r="8" spans="1:10" ht="15.75" thickBot="1" x14ac:dyDescent="0.3">
      <c r="A8" s="187">
        <v>38</v>
      </c>
      <c r="B8" s="146" t="s">
        <v>12</v>
      </c>
      <c r="C8" s="147" t="s">
        <v>399</v>
      </c>
      <c r="D8" s="147" t="s">
        <v>405</v>
      </c>
      <c r="E8" s="147" t="s">
        <v>424</v>
      </c>
      <c r="F8" s="147" t="s">
        <v>425</v>
      </c>
      <c r="G8" s="147" t="s">
        <v>426</v>
      </c>
      <c r="H8" s="140">
        <f>LOOKUP(A8,TEAMS!A:A,TEAMS!O:O)</f>
        <v>3</v>
      </c>
    </row>
    <row r="9" spans="1:10" ht="15.75" thickBot="1" x14ac:dyDescent="0.3">
      <c r="A9" s="187">
        <v>63</v>
      </c>
      <c r="B9" s="146" t="s">
        <v>12</v>
      </c>
      <c r="C9" s="147" t="s">
        <v>399</v>
      </c>
      <c r="D9" s="147" t="s">
        <v>405</v>
      </c>
      <c r="E9" s="147" t="s">
        <v>427</v>
      </c>
      <c r="F9" s="147" t="s">
        <v>428</v>
      </c>
      <c r="G9" s="147" t="s">
        <v>429</v>
      </c>
      <c r="H9" s="140">
        <f>LOOKUP(A9,TEAMS!A:A,TEAMS!O:O)</f>
        <v>3</v>
      </c>
    </row>
    <row r="10" spans="1:10" ht="15.75" thickBot="1" x14ac:dyDescent="0.3">
      <c r="A10" s="188">
        <v>90</v>
      </c>
      <c r="B10" s="189" t="s">
        <v>11</v>
      </c>
      <c r="C10" s="190" t="s">
        <v>399</v>
      </c>
      <c r="D10" s="190" t="s">
        <v>405</v>
      </c>
      <c r="E10" s="190" t="s">
        <v>418</v>
      </c>
      <c r="F10" s="190" t="s">
        <v>419</v>
      </c>
      <c r="G10" s="190" t="s">
        <v>420</v>
      </c>
      <c r="H10" s="140">
        <f>LOOKUP(A10,TEAMS!A:A,TEAMS!O:O)</f>
        <v>2</v>
      </c>
      <c r="I10">
        <f>SUM(H7:H10)-MAX(H7:H10)</f>
        <v>7</v>
      </c>
      <c r="J10">
        <f>RANK(I10,I$6:I$90,1)</f>
        <v>2</v>
      </c>
    </row>
  </sheetData>
  <mergeCells count="1">
    <mergeCell ref="A1:D1"/>
  </mergeCells>
  <pageMargins left="0.7" right="0.7" top="0.75" bottom="0.75" header="0.3" footer="0.3"/>
  <pageSetup paperSize="9" scale="9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05"/>
  <sheetViews>
    <sheetView topLeftCell="A131" zoomScale="70" zoomScaleNormal="70" workbookViewId="0">
      <selection activeCell="A167" sqref="A167"/>
    </sheetView>
  </sheetViews>
  <sheetFormatPr defaultRowHeight="15" x14ac:dyDescent="0.25"/>
  <cols>
    <col min="1" max="1" width="10.42578125" style="14" bestFit="1" customWidth="1"/>
    <col min="4" max="4" width="8.5703125" bestFit="1" customWidth="1"/>
    <col min="5" max="5" width="13.85546875" bestFit="1" customWidth="1"/>
    <col min="6" max="6" width="9.28515625" customWidth="1"/>
    <col min="7" max="7" width="35.42578125" customWidth="1"/>
    <col min="8" max="8" width="28.85546875" customWidth="1"/>
    <col min="9" max="9" width="24.42578125" customWidth="1"/>
    <col min="10" max="10" width="25.28515625" customWidth="1"/>
    <col min="11" max="11" width="36.5703125" customWidth="1"/>
    <col min="12" max="12" width="12" customWidth="1"/>
    <col min="14" max="14" width="10" style="209" bestFit="1" customWidth="1"/>
  </cols>
  <sheetData>
    <row r="1" spans="1:15" s="38" customFormat="1" ht="27" customHeight="1" x14ac:dyDescent="0.25">
      <c r="A1" s="89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89" t="s">
        <v>7</v>
      </c>
      <c r="L1" s="89" t="s">
        <v>8</v>
      </c>
      <c r="M1" s="89" t="s">
        <v>505</v>
      </c>
      <c r="N1" s="206" t="s">
        <v>502</v>
      </c>
      <c r="O1" s="89" t="s">
        <v>503</v>
      </c>
    </row>
    <row r="2" spans="1:15" ht="15.75" x14ac:dyDescent="0.25">
      <c r="A2" s="41">
        <v>1</v>
      </c>
      <c r="B2" s="32">
        <v>0.35416666666666669</v>
      </c>
      <c r="C2" s="33" t="s">
        <v>191</v>
      </c>
      <c r="D2" s="33" t="s">
        <v>10</v>
      </c>
      <c r="E2" s="34" t="s">
        <v>11</v>
      </c>
      <c r="F2" s="33" t="s">
        <v>21</v>
      </c>
      <c r="G2" s="26" t="s">
        <v>207</v>
      </c>
      <c r="H2" s="26"/>
      <c r="I2" s="26" t="s">
        <v>234</v>
      </c>
      <c r="J2" s="26" t="s">
        <v>235</v>
      </c>
      <c r="K2" s="26" t="s">
        <v>236</v>
      </c>
      <c r="L2" s="26"/>
      <c r="M2" s="21" t="s">
        <v>474</v>
      </c>
      <c r="N2" s="205" t="s">
        <v>474</v>
      </c>
      <c r="O2" s="21" t="s">
        <v>474</v>
      </c>
    </row>
    <row r="3" spans="1:15" ht="15.75" x14ac:dyDescent="0.25">
      <c r="A3" s="41">
        <v>2</v>
      </c>
      <c r="B3" s="32">
        <v>0.35902777777777778</v>
      </c>
      <c r="C3" s="33" t="s">
        <v>191</v>
      </c>
      <c r="D3" s="33" t="s">
        <v>10</v>
      </c>
      <c r="E3" s="34" t="s">
        <v>11</v>
      </c>
      <c r="F3" s="33" t="s">
        <v>21</v>
      </c>
      <c r="G3" s="26" t="s">
        <v>77</v>
      </c>
      <c r="H3" s="26" t="s">
        <v>78</v>
      </c>
      <c r="I3" s="26" t="s">
        <v>82</v>
      </c>
      <c r="J3" s="26" t="s">
        <v>476</v>
      </c>
      <c r="K3" s="26" t="s">
        <v>83</v>
      </c>
      <c r="L3" s="80"/>
      <c r="M3" s="21">
        <v>178.5</v>
      </c>
      <c r="N3" s="205">
        <f t="shared" ref="N3:N33" si="0">M3/270</f>
        <v>0.66111111111111109</v>
      </c>
      <c r="O3" s="21">
        <v>66</v>
      </c>
    </row>
    <row r="4" spans="1:15" ht="15.75" x14ac:dyDescent="0.25">
      <c r="A4" s="41">
        <v>3</v>
      </c>
      <c r="B4" s="32">
        <v>0.36388888888888898</v>
      </c>
      <c r="C4" s="33" t="s">
        <v>191</v>
      </c>
      <c r="D4" s="33" t="s">
        <v>10</v>
      </c>
      <c r="E4" s="34" t="s">
        <v>11</v>
      </c>
      <c r="F4" s="33" t="s">
        <v>21</v>
      </c>
      <c r="G4" s="26" t="s">
        <v>398</v>
      </c>
      <c r="H4" s="26" t="s">
        <v>23</v>
      </c>
      <c r="I4" s="26" t="s">
        <v>454</v>
      </c>
      <c r="J4" s="26" t="s">
        <v>455</v>
      </c>
      <c r="K4" s="26" t="s">
        <v>528</v>
      </c>
      <c r="L4" s="26"/>
      <c r="M4" s="21">
        <v>173</v>
      </c>
      <c r="N4" s="205">
        <f t="shared" si="0"/>
        <v>0.64074074074074072</v>
      </c>
      <c r="O4" s="21">
        <v>64</v>
      </c>
    </row>
    <row r="5" spans="1:15" ht="15.75" x14ac:dyDescent="0.25">
      <c r="A5" s="41">
        <v>4</v>
      </c>
      <c r="B5" s="32">
        <v>0.36875000000000002</v>
      </c>
      <c r="C5" s="33" t="s">
        <v>191</v>
      </c>
      <c r="D5" s="42" t="s">
        <v>10</v>
      </c>
      <c r="E5" s="35" t="s">
        <v>11</v>
      </c>
      <c r="F5" s="42" t="s">
        <v>21</v>
      </c>
      <c r="G5" s="78" t="s">
        <v>256</v>
      </c>
      <c r="H5" s="78" t="s">
        <v>23</v>
      </c>
      <c r="I5" s="78" t="s">
        <v>278</v>
      </c>
      <c r="J5" s="78" t="s">
        <v>279</v>
      </c>
      <c r="K5" s="78" t="s">
        <v>529</v>
      </c>
      <c r="L5" s="79"/>
      <c r="M5" s="21">
        <v>179.5</v>
      </c>
      <c r="N5" s="205">
        <f t="shared" si="0"/>
        <v>0.66481481481481486</v>
      </c>
      <c r="O5" s="21">
        <v>66</v>
      </c>
    </row>
    <row r="6" spans="1:15" ht="15.75" x14ac:dyDescent="0.25">
      <c r="A6" s="41">
        <v>5</v>
      </c>
      <c r="B6" s="32">
        <v>0.37361111111111101</v>
      </c>
      <c r="C6" s="33" t="s">
        <v>191</v>
      </c>
      <c r="D6" s="33" t="s">
        <v>10</v>
      </c>
      <c r="E6" s="34" t="s">
        <v>11</v>
      </c>
      <c r="F6" s="33" t="s">
        <v>21</v>
      </c>
      <c r="G6" s="26" t="s">
        <v>399</v>
      </c>
      <c r="H6" s="26" t="s">
        <v>405</v>
      </c>
      <c r="I6" s="26" t="s">
        <v>421</v>
      </c>
      <c r="J6" s="26" t="s">
        <v>422</v>
      </c>
      <c r="K6" s="26" t="s">
        <v>423</v>
      </c>
      <c r="L6" s="26"/>
      <c r="M6" s="21">
        <v>174.5</v>
      </c>
      <c r="N6" s="205">
        <f t="shared" si="0"/>
        <v>0.64629629629629626</v>
      </c>
      <c r="O6" s="21">
        <v>65</v>
      </c>
    </row>
    <row r="7" spans="1:15" ht="15.75" x14ac:dyDescent="0.25">
      <c r="A7" s="41">
        <v>6</v>
      </c>
      <c r="B7" s="32">
        <v>0.37847222222222199</v>
      </c>
      <c r="C7" s="33" t="s">
        <v>191</v>
      </c>
      <c r="D7" s="33" t="s">
        <v>10</v>
      </c>
      <c r="E7" s="34" t="s">
        <v>11</v>
      </c>
      <c r="F7" s="33" t="s">
        <v>21</v>
      </c>
      <c r="G7" s="26" t="s">
        <v>22</v>
      </c>
      <c r="H7" s="26" t="s">
        <v>23</v>
      </c>
      <c r="I7" s="26" t="s">
        <v>24</v>
      </c>
      <c r="J7" s="26" t="s">
        <v>25</v>
      </c>
      <c r="K7" s="26" t="s">
        <v>26</v>
      </c>
      <c r="L7" s="79"/>
      <c r="M7" s="21">
        <v>166</v>
      </c>
      <c r="N7" s="205">
        <f t="shared" si="0"/>
        <v>0.61481481481481481</v>
      </c>
      <c r="O7" s="21">
        <v>61</v>
      </c>
    </row>
    <row r="8" spans="1:15" ht="15.75" x14ac:dyDescent="0.25">
      <c r="A8" s="41">
        <v>7</v>
      </c>
      <c r="B8" s="32">
        <v>0.38333333333333303</v>
      </c>
      <c r="C8" s="33" t="s">
        <v>191</v>
      </c>
      <c r="D8" s="42" t="s">
        <v>10</v>
      </c>
      <c r="E8" s="35" t="s">
        <v>11</v>
      </c>
      <c r="F8" s="42" t="s">
        <v>27</v>
      </c>
      <c r="G8" s="78" t="s">
        <v>256</v>
      </c>
      <c r="H8" s="78" t="s">
        <v>266</v>
      </c>
      <c r="I8" s="78" t="s">
        <v>270</v>
      </c>
      <c r="J8" s="78" t="s">
        <v>271</v>
      </c>
      <c r="K8" s="78" t="s">
        <v>272</v>
      </c>
      <c r="L8" s="79"/>
      <c r="M8" s="21">
        <v>169</v>
      </c>
      <c r="N8" s="205">
        <f t="shared" si="0"/>
        <v>0.62592592592592589</v>
      </c>
      <c r="O8" s="21">
        <v>63</v>
      </c>
    </row>
    <row r="9" spans="1:15" ht="15.75" x14ac:dyDescent="0.25">
      <c r="A9" s="41">
        <v>8</v>
      </c>
      <c r="B9" s="32">
        <v>0.38819444444444401</v>
      </c>
      <c r="C9" s="33" t="s">
        <v>191</v>
      </c>
      <c r="D9" s="33" t="s">
        <v>10</v>
      </c>
      <c r="E9" s="34" t="s">
        <v>11</v>
      </c>
      <c r="F9" s="33" t="s">
        <v>27</v>
      </c>
      <c r="G9" s="26" t="s">
        <v>386</v>
      </c>
      <c r="H9" s="26" t="s">
        <v>387</v>
      </c>
      <c r="I9" s="26" t="s">
        <v>390</v>
      </c>
      <c r="J9" s="26" t="s">
        <v>391</v>
      </c>
      <c r="K9" s="26" t="s">
        <v>472</v>
      </c>
      <c r="L9" s="79"/>
      <c r="M9" s="21">
        <v>165.5</v>
      </c>
      <c r="N9" s="205">
        <f t="shared" si="0"/>
        <v>0.61296296296296293</v>
      </c>
      <c r="O9" s="21">
        <v>63</v>
      </c>
    </row>
    <row r="10" spans="1:15" ht="15.75" x14ac:dyDescent="0.25">
      <c r="A10" s="41">
        <v>9</v>
      </c>
      <c r="B10" s="32">
        <v>0.39305555555555499</v>
      </c>
      <c r="C10" s="33" t="s">
        <v>191</v>
      </c>
      <c r="D10" s="33" t="s">
        <v>10</v>
      </c>
      <c r="E10" s="34" t="s">
        <v>11</v>
      </c>
      <c r="F10" s="33" t="s">
        <v>27</v>
      </c>
      <c r="G10" s="26" t="s">
        <v>207</v>
      </c>
      <c r="H10" s="26" t="s">
        <v>220</v>
      </c>
      <c r="I10" s="26" t="s">
        <v>223</v>
      </c>
      <c r="J10" s="26" t="s">
        <v>224</v>
      </c>
      <c r="K10" s="26" t="s">
        <v>225</v>
      </c>
      <c r="L10" s="79"/>
      <c r="M10" s="21">
        <v>158</v>
      </c>
      <c r="N10" s="205">
        <f t="shared" si="0"/>
        <v>0.58518518518518514</v>
      </c>
      <c r="O10" s="21">
        <v>60</v>
      </c>
    </row>
    <row r="11" spans="1:15" ht="15.75" x14ac:dyDescent="0.25">
      <c r="A11" s="41">
        <v>10</v>
      </c>
      <c r="B11" s="32">
        <v>0.39791666666666597</v>
      </c>
      <c r="C11" s="33" t="s">
        <v>191</v>
      </c>
      <c r="D11" s="33" t="s">
        <v>10</v>
      </c>
      <c r="E11" s="34" t="s">
        <v>11</v>
      </c>
      <c r="F11" s="33" t="s">
        <v>46</v>
      </c>
      <c r="G11" s="26" t="s">
        <v>326</v>
      </c>
      <c r="H11" s="26" t="s">
        <v>341</v>
      </c>
      <c r="I11" s="26" t="s">
        <v>345</v>
      </c>
      <c r="J11" s="26" t="s">
        <v>346</v>
      </c>
      <c r="K11" s="26" t="s">
        <v>347</v>
      </c>
      <c r="L11" s="79"/>
      <c r="M11" s="21">
        <v>172.5</v>
      </c>
      <c r="N11" s="205">
        <f t="shared" si="0"/>
        <v>0.63888888888888884</v>
      </c>
      <c r="O11" s="21">
        <v>64</v>
      </c>
    </row>
    <row r="12" spans="1:15" ht="15.75" x14ac:dyDescent="0.25">
      <c r="A12" s="41">
        <v>11</v>
      </c>
      <c r="B12" s="32">
        <v>0.40277777777777801</v>
      </c>
      <c r="C12" s="33" t="s">
        <v>191</v>
      </c>
      <c r="D12" s="33" t="s">
        <v>10</v>
      </c>
      <c r="E12" s="34" t="s">
        <v>11</v>
      </c>
      <c r="F12" s="33" t="s">
        <v>27</v>
      </c>
      <c r="G12" s="26" t="s">
        <v>398</v>
      </c>
      <c r="H12" s="26" t="s">
        <v>101</v>
      </c>
      <c r="I12" s="26" t="s">
        <v>533</v>
      </c>
      <c r="J12" s="26" t="s">
        <v>438</v>
      </c>
      <c r="K12" s="26" t="s">
        <v>534</v>
      </c>
      <c r="L12" s="79"/>
      <c r="M12" s="21">
        <v>173</v>
      </c>
      <c r="N12" s="205">
        <f t="shared" si="0"/>
        <v>0.64074074074074072</v>
      </c>
      <c r="O12" s="21">
        <v>65</v>
      </c>
    </row>
    <row r="13" spans="1:15" ht="15.75" x14ac:dyDescent="0.25">
      <c r="A13" s="41">
        <v>12</v>
      </c>
      <c r="B13" s="32">
        <v>0.40763888888888899</v>
      </c>
      <c r="C13" s="33" t="s">
        <v>191</v>
      </c>
      <c r="D13" s="33" t="s">
        <v>10</v>
      </c>
      <c r="E13" s="34" t="s">
        <v>11</v>
      </c>
      <c r="F13" s="33" t="s">
        <v>46</v>
      </c>
      <c r="G13" s="26" t="s">
        <v>158</v>
      </c>
      <c r="H13" s="26" t="s">
        <v>171</v>
      </c>
      <c r="I13" s="26" t="s">
        <v>172</v>
      </c>
      <c r="J13" s="26" t="s">
        <v>173</v>
      </c>
      <c r="K13" s="26" t="s">
        <v>68</v>
      </c>
      <c r="L13" s="79"/>
      <c r="M13" s="21" t="s">
        <v>474</v>
      </c>
      <c r="N13" s="205" t="s">
        <v>474</v>
      </c>
      <c r="O13" s="21" t="s">
        <v>474</v>
      </c>
    </row>
    <row r="14" spans="1:15" ht="15.75" x14ac:dyDescent="0.25">
      <c r="A14" s="41">
        <v>13</v>
      </c>
      <c r="B14" s="32">
        <v>0.41249999999999998</v>
      </c>
      <c r="C14" s="33" t="s">
        <v>191</v>
      </c>
      <c r="D14" s="33" t="s">
        <v>10</v>
      </c>
      <c r="E14" s="34" t="s">
        <v>11</v>
      </c>
      <c r="F14" s="33" t="s">
        <v>27</v>
      </c>
      <c r="G14" s="26" t="s">
        <v>361</v>
      </c>
      <c r="H14" s="26" t="s">
        <v>23</v>
      </c>
      <c r="I14" s="26" t="s">
        <v>134</v>
      </c>
      <c r="J14" s="26" t="s">
        <v>362</v>
      </c>
      <c r="K14" s="26" t="s">
        <v>475</v>
      </c>
      <c r="L14" s="79"/>
      <c r="M14" s="21">
        <v>167.5</v>
      </c>
      <c r="N14" s="205">
        <f t="shared" si="0"/>
        <v>0.62037037037037035</v>
      </c>
      <c r="O14" s="21">
        <v>63</v>
      </c>
    </row>
    <row r="15" spans="1:15" ht="15.75" x14ac:dyDescent="0.25">
      <c r="A15" s="41">
        <v>14</v>
      </c>
      <c r="B15" s="32">
        <v>0.41736111111111102</v>
      </c>
      <c r="C15" s="33" t="s">
        <v>191</v>
      </c>
      <c r="D15" s="33" t="s">
        <v>10</v>
      </c>
      <c r="E15" s="34" t="s">
        <v>11</v>
      </c>
      <c r="F15" s="33" t="s">
        <v>27</v>
      </c>
      <c r="G15" s="26" t="s">
        <v>300</v>
      </c>
      <c r="H15" s="26" t="s">
        <v>313</v>
      </c>
      <c r="I15" s="26" t="s">
        <v>166</v>
      </c>
      <c r="J15" s="26" t="s">
        <v>497</v>
      </c>
      <c r="K15" s="80" t="s">
        <v>498</v>
      </c>
      <c r="L15" s="79"/>
      <c r="M15" s="21">
        <v>179.5</v>
      </c>
      <c r="N15" s="205">
        <f t="shared" si="0"/>
        <v>0.66481481481481486</v>
      </c>
      <c r="O15" s="21">
        <v>66</v>
      </c>
    </row>
    <row r="16" spans="1:15" ht="15.75" x14ac:dyDescent="0.25">
      <c r="A16" s="41">
        <v>15</v>
      </c>
      <c r="B16" s="32">
        <v>0.422222222222222</v>
      </c>
      <c r="C16" s="33" t="s">
        <v>191</v>
      </c>
      <c r="D16" s="25" t="s">
        <v>10</v>
      </c>
      <c r="E16" s="24" t="s">
        <v>11</v>
      </c>
      <c r="F16" s="25" t="s">
        <v>46</v>
      </c>
      <c r="G16" s="24" t="s">
        <v>255</v>
      </c>
      <c r="H16" s="26" t="s">
        <v>47</v>
      </c>
      <c r="I16" s="24" t="s">
        <v>48</v>
      </c>
      <c r="J16" s="24" t="s">
        <v>49</v>
      </c>
      <c r="K16" s="24" t="s">
        <v>50</v>
      </c>
      <c r="L16" s="79"/>
      <c r="M16" s="21">
        <v>177</v>
      </c>
      <c r="N16" s="205">
        <f t="shared" si="0"/>
        <v>0.65555555555555556</v>
      </c>
      <c r="O16" s="21">
        <v>67</v>
      </c>
    </row>
    <row r="17" spans="1:15" ht="15.75" x14ac:dyDescent="0.25">
      <c r="A17" s="41">
        <v>16</v>
      </c>
      <c r="B17" s="32">
        <v>0.42708333333333298</v>
      </c>
      <c r="C17" s="33" t="s">
        <v>191</v>
      </c>
      <c r="D17" s="33" t="s">
        <v>10</v>
      </c>
      <c r="E17" s="34" t="s">
        <v>11</v>
      </c>
      <c r="F17" s="33" t="s">
        <v>27</v>
      </c>
      <c r="G17" s="26" t="s">
        <v>77</v>
      </c>
      <c r="H17" s="26" t="s">
        <v>101</v>
      </c>
      <c r="I17" s="26" t="s">
        <v>104</v>
      </c>
      <c r="J17" s="26" t="s">
        <v>105</v>
      </c>
      <c r="K17" s="26" t="s">
        <v>106</v>
      </c>
      <c r="L17" s="79"/>
      <c r="M17" s="21">
        <v>178.5</v>
      </c>
      <c r="N17" s="205">
        <f t="shared" si="0"/>
        <v>0.66111111111111109</v>
      </c>
      <c r="O17" s="21">
        <v>66</v>
      </c>
    </row>
    <row r="18" spans="1:15" ht="15.75" x14ac:dyDescent="0.25">
      <c r="A18" s="41">
        <v>17</v>
      </c>
      <c r="B18" s="32">
        <v>0.43194444444444402</v>
      </c>
      <c r="C18" s="33" t="s">
        <v>191</v>
      </c>
      <c r="D18" s="42" t="s">
        <v>10</v>
      </c>
      <c r="E18" s="35" t="s">
        <v>11</v>
      </c>
      <c r="F18" s="42" t="s">
        <v>27</v>
      </c>
      <c r="G18" s="78" t="s">
        <v>256</v>
      </c>
      <c r="H18" s="78" t="s">
        <v>90</v>
      </c>
      <c r="I18" s="78" t="s">
        <v>147</v>
      </c>
      <c r="J18" s="78" t="s">
        <v>260</v>
      </c>
      <c r="K18" s="78" t="s">
        <v>261</v>
      </c>
      <c r="L18" s="79"/>
      <c r="M18" s="21" t="s">
        <v>474</v>
      </c>
      <c r="N18" s="205" t="s">
        <v>474</v>
      </c>
      <c r="O18" s="21" t="s">
        <v>474</v>
      </c>
    </row>
    <row r="19" spans="1:15" ht="15.75" x14ac:dyDescent="0.25">
      <c r="A19" s="41">
        <v>18</v>
      </c>
      <c r="B19" s="32">
        <v>0.45138888888888801</v>
      </c>
      <c r="C19" s="33" t="s">
        <v>191</v>
      </c>
      <c r="D19" s="33" t="s">
        <v>10</v>
      </c>
      <c r="E19" s="34" t="s">
        <v>11</v>
      </c>
      <c r="F19" s="33" t="s">
        <v>27</v>
      </c>
      <c r="G19" s="26" t="s">
        <v>117</v>
      </c>
      <c r="H19" s="26" t="s">
        <v>118</v>
      </c>
      <c r="I19" s="26" t="s">
        <v>119</v>
      </c>
      <c r="J19" s="26" t="s">
        <v>120</v>
      </c>
      <c r="K19" s="26" t="s">
        <v>121</v>
      </c>
      <c r="L19" s="79"/>
      <c r="M19" s="21">
        <v>173</v>
      </c>
      <c r="N19" s="205">
        <f t="shared" si="0"/>
        <v>0.64074074074074072</v>
      </c>
      <c r="O19" s="21">
        <v>65</v>
      </c>
    </row>
    <row r="20" spans="1:15" ht="15.75" x14ac:dyDescent="0.25">
      <c r="A20" s="41">
        <v>19</v>
      </c>
      <c r="B20" s="32">
        <v>0.45624999999999899</v>
      </c>
      <c r="C20" s="33" t="s">
        <v>191</v>
      </c>
      <c r="D20" s="33" t="s">
        <v>10</v>
      </c>
      <c r="E20" s="34" t="s">
        <v>11</v>
      </c>
      <c r="F20" s="33" t="s">
        <v>46</v>
      </c>
      <c r="G20" s="26" t="s">
        <v>374</v>
      </c>
      <c r="H20" s="26" t="s">
        <v>375</v>
      </c>
      <c r="I20" s="26" t="s">
        <v>376</v>
      </c>
      <c r="J20" s="26" t="s">
        <v>377</v>
      </c>
      <c r="K20" s="26" t="s">
        <v>378</v>
      </c>
      <c r="L20" s="79"/>
      <c r="M20" s="21" t="s">
        <v>474</v>
      </c>
      <c r="N20" s="205" t="s">
        <v>474</v>
      </c>
      <c r="O20" s="21" t="s">
        <v>474</v>
      </c>
    </row>
    <row r="21" spans="1:15" ht="15.75" x14ac:dyDescent="0.25">
      <c r="A21" s="41">
        <v>20</v>
      </c>
      <c r="B21" s="32">
        <v>0.46111111111110997</v>
      </c>
      <c r="C21" s="33" t="s">
        <v>191</v>
      </c>
      <c r="D21" s="25" t="s">
        <v>10</v>
      </c>
      <c r="E21" s="24" t="s">
        <v>11</v>
      </c>
      <c r="F21" s="25" t="s">
        <v>46</v>
      </c>
      <c r="G21" s="24" t="s">
        <v>255</v>
      </c>
      <c r="H21" s="24" t="s">
        <v>67</v>
      </c>
      <c r="I21" s="24" t="s">
        <v>61</v>
      </c>
      <c r="J21" s="24" t="s">
        <v>62</v>
      </c>
      <c r="K21" s="24" t="s">
        <v>522</v>
      </c>
      <c r="L21" s="79"/>
      <c r="M21" s="21">
        <v>174.5</v>
      </c>
      <c r="N21" s="205">
        <f t="shared" si="0"/>
        <v>0.64629629629629626</v>
      </c>
      <c r="O21" s="21">
        <v>66</v>
      </c>
    </row>
    <row r="22" spans="1:15" ht="15.75" x14ac:dyDescent="0.25">
      <c r="A22" s="41">
        <v>21</v>
      </c>
      <c r="B22" s="32">
        <v>0.46597222222222101</v>
      </c>
      <c r="C22" s="33" t="s">
        <v>191</v>
      </c>
      <c r="D22" s="33" t="s">
        <v>10</v>
      </c>
      <c r="E22" s="34" t="s">
        <v>11</v>
      </c>
      <c r="F22" s="33" t="s">
        <v>27</v>
      </c>
      <c r="G22" s="26" t="s">
        <v>300</v>
      </c>
      <c r="H22" s="26" t="s">
        <v>313</v>
      </c>
      <c r="I22" s="26" t="s">
        <v>137</v>
      </c>
      <c r="J22" s="26" t="s">
        <v>499</v>
      </c>
      <c r="K22" s="26" t="s">
        <v>500</v>
      </c>
      <c r="L22" s="26"/>
      <c r="M22" s="21">
        <v>185.5</v>
      </c>
      <c r="N22" s="205">
        <f t="shared" si="0"/>
        <v>0.687037037037037</v>
      </c>
      <c r="O22" s="21">
        <v>69</v>
      </c>
    </row>
    <row r="23" spans="1:15" ht="15.75" x14ac:dyDescent="0.25">
      <c r="A23" s="41">
        <v>22</v>
      </c>
      <c r="B23" s="32">
        <v>0.47083333333333199</v>
      </c>
      <c r="C23" s="33" t="s">
        <v>191</v>
      </c>
      <c r="D23" s="33" t="s">
        <v>10</v>
      </c>
      <c r="E23" s="34" t="s">
        <v>11</v>
      </c>
      <c r="F23" s="33" t="s">
        <v>27</v>
      </c>
      <c r="G23" s="26" t="s">
        <v>22</v>
      </c>
      <c r="H23" s="26" t="s">
        <v>23</v>
      </c>
      <c r="I23" s="26" t="s">
        <v>31</v>
      </c>
      <c r="J23" s="26" t="s">
        <v>32</v>
      </c>
      <c r="K23" s="26" t="s">
        <v>33</v>
      </c>
      <c r="L23" s="26"/>
      <c r="M23" s="21">
        <v>186.5</v>
      </c>
      <c r="N23" s="205">
        <f t="shared" si="0"/>
        <v>0.69074074074074077</v>
      </c>
      <c r="O23" s="21">
        <v>69</v>
      </c>
    </row>
    <row r="24" spans="1:15" ht="15.75" x14ac:dyDescent="0.25">
      <c r="A24" s="41">
        <v>23</v>
      </c>
      <c r="B24" s="32">
        <v>0.47569444444444298</v>
      </c>
      <c r="C24" s="33" t="s">
        <v>191</v>
      </c>
      <c r="D24" s="42" t="s">
        <v>10</v>
      </c>
      <c r="E24" s="35" t="s">
        <v>11</v>
      </c>
      <c r="F24" s="42" t="s">
        <v>27</v>
      </c>
      <c r="G24" s="78" t="s">
        <v>256</v>
      </c>
      <c r="H24" s="78" t="s">
        <v>90</v>
      </c>
      <c r="I24" s="78" t="s">
        <v>257</v>
      </c>
      <c r="J24" s="78" t="s">
        <v>258</v>
      </c>
      <c r="K24" s="78" t="s">
        <v>492</v>
      </c>
      <c r="L24" s="26"/>
      <c r="M24" s="21">
        <v>178</v>
      </c>
      <c r="N24" s="205">
        <f t="shared" si="0"/>
        <v>0.65925925925925921</v>
      </c>
      <c r="O24" s="21">
        <v>66</v>
      </c>
    </row>
    <row r="25" spans="1:15" ht="15.75" x14ac:dyDescent="0.25">
      <c r="A25" s="41">
        <v>24</v>
      </c>
      <c r="B25" s="32">
        <v>0.48055555555555401</v>
      </c>
      <c r="C25" s="33" t="s">
        <v>191</v>
      </c>
      <c r="D25" s="33" t="s">
        <v>10</v>
      </c>
      <c r="E25" s="35" t="s">
        <v>11</v>
      </c>
      <c r="F25" s="42" t="s">
        <v>27</v>
      </c>
      <c r="G25" s="26" t="s">
        <v>485</v>
      </c>
      <c r="H25" s="26" t="s">
        <v>23</v>
      </c>
      <c r="I25" s="26" t="s">
        <v>486</v>
      </c>
      <c r="J25" s="26" t="s">
        <v>487</v>
      </c>
      <c r="K25" s="26" t="s">
        <v>488</v>
      </c>
      <c r="L25" s="80"/>
      <c r="M25" s="21" t="s">
        <v>474</v>
      </c>
      <c r="N25" s="205" t="s">
        <v>474</v>
      </c>
      <c r="O25" s="21" t="s">
        <v>474</v>
      </c>
    </row>
    <row r="26" spans="1:15" ht="15.75" x14ac:dyDescent="0.25">
      <c r="A26" s="41">
        <v>25</v>
      </c>
      <c r="B26" s="32">
        <v>0.485416666666665</v>
      </c>
      <c r="C26" s="33" t="s">
        <v>191</v>
      </c>
      <c r="D26" s="33" t="s">
        <v>10</v>
      </c>
      <c r="E26" s="34" t="s">
        <v>11</v>
      </c>
      <c r="F26" s="33" t="s">
        <v>27</v>
      </c>
      <c r="G26" s="26" t="s">
        <v>399</v>
      </c>
      <c r="H26" s="26" t="s">
        <v>405</v>
      </c>
      <c r="I26" s="26" t="s">
        <v>134</v>
      </c>
      <c r="J26" s="26" t="s">
        <v>406</v>
      </c>
      <c r="K26" s="26" t="s">
        <v>407</v>
      </c>
      <c r="L26" s="26"/>
      <c r="M26" s="21">
        <v>185.5</v>
      </c>
      <c r="N26" s="205">
        <f t="shared" si="0"/>
        <v>0.687037037037037</v>
      </c>
      <c r="O26" s="21">
        <v>69</v>
      </c>
    </row>
    <row r="27" spans="1:15" ht="15.75" x14ac:dyDescent="0.25">
      <c r="A27" s="41">
        <v>26</v>
      </c>
      <c r="B27" s="32">
        <v>0.49027777777777598</v>
      </c>
      <c r="C27" s="33" t="s">
        <v>191</v>
      </c>
      <c r="D27" s="33" t="s">
        <v>10</v>
      </c>
      <c r="E27" s="34" t="s">
        <v>11</v>
      </c>
      <c r="F27" s="33" t="s">
        <v>46</v>
      </c>
      <c r="G27" s="26" t="s">
        <v>326</v>
      </c>
      <c r="H27" s="26" t="s">
        <v>327</v>
      </c>
      <c r="I27" s="26" t="s">
        <v>331</v>
      </c>
      <c r="J27" s="26" t="s">
        <v>332</v>
      </c>
      <c r="K27" s="26" t="s">
        <v>333</v>
      </c>
      <c r="L27" s="79"/>
      <c r="M27" s="21">
        <v>190</v>
      </c>
      <c r="N27" s="205">
        <f t="shared" si="0"/>
        <v>0.70370370370370372</v>
      </c>
      <c r="O27" s="21">
        <v>70</v>
      </c>
    </row>
    <row r="28" spans="1:15" ht="15.75" x14ac:dyDescent="0.25">
      <c r="A28" s="41">
        <v>27</v>
      </c>
      <c r="B28" s="32">
        <v>0.49513888888888702</v>
      </c>
      <c r="C28" s="33" t="s">
        <v>191</v>
      </c>
      <c r="D28" s="40" t="s">
        <v>10</v>
      </c>
      <c r="E28" s="37" t="s">
        <v>11</v>
      </c>
      <c r="F28" s="40" t="s">
        <v>46</v>
      </c>
      <c r="G28" s="77" t="s">
        <v>130</v>
      </c>
      <c r="H28" s="77" t="s">
        <v>131</v>
      </c>
      <c r="I28" s="77" t="s">
        <v>132</v>
      </c>
      <c r="J28" s="77" t="s">
        <v>133</v>
      </c>
      <c r="K28" s="77" t="s">
        <v>119</v>
      </c>
      <c r="L28" s="77"/>
      <c r="M28" s="21">
        <v>183.5</v>
      </c>
      <c r="N28" s="205">
        <f t="shared" si="0"/>
        <v>0.67962962962962958</v>
      </c>
      <c r="O28" s="21">
        <v>68</v>
      </c>
    </row>
    <row r="29" spans="1:15" ht="15.75" x14ac:dyDescent="0.25">
      <c r="A29" s="41">
        <v>28</v>
      </c>
      <c r="B29" s="32">
        <v>0.499999999999999</v>
      </c>
      <c r="C29" s="33" t="s">
        <v>191</v>
      </c>
      <c r="D29" s="33" t="s">
        <v>10</v>
      </c>
      <c r="E29" s="34" t="s">
        <v>11</v>
      </c>
      <c r="F29" s="33" t="s">
        <v>46</v>
      </c>
      <c r="G29" s="26" t="s">
        <v>158</v>
      </c>
      <c r="H29" s="26" t="s">
        <v>159</v>
      </c>
      <c r="I29" s="26" t="s">
        <v>163</v>
      </c>
      <c r="J29" s="26" t="s">
        <v>164</v>
      </c>
      <c r="K29" s="26" t="s">
        <v>496</v>
      </c>
      <c r="L29" s="26"/>
      <c r="M29" s="21" t="s">
        <v>474</v>
      </c>
      <c r="N29" s="205" t="s">
        <v>474</v>
      </c>
      <c r="O29" s="21" t="s">
        <v>474</v>
      </c>
    </row>
    <row r="30" spans="1:15" ht="15.75" x14ac:dyDescent="0.25">
      <c r="A30" s="41">
        <v>29</v>
      </c>
      <c r="B30" s="32">
        <v>0.50486111111110998</v>
      </c>
      <c r="C30" s="33" t="s">
        <v>191</v>
      </c>
      <c r="D30" s="33" t="s">
        <v>10</v>
      </c>
      <c r="E30" s="34" t="s">
        <v>11</v>
      </c>
      <c r="F30" s="33" t="s">
        <v>27</v>
      </c>
      <c r="G30" s="26" t="s">
        <v>300</v>
      </c>
      <c r="H30" s="26" t="s">
        <v>301</v>
      </c>
      <c r="I30" s="26" t="s">
        <v>304</v>
      </c>
      <c r="J30" s="26" t="s">
        <v>305</v>
      </c>
      <c r="K30" s="26" t="s">
        <v>306</v>
      </c>
      <c r="L30" s="26"/>
      <c r="M30" s="21">
        <v>182</v>
      </c>
      <c r="N30" s="205">
        <f t="shared" si="0"/>
        <v>0.67407407407407405</v>
      </c>
      <c r="O30" s="21">
        <v>68</v>
      </c>
    </row>
    <row r="31" spans="1:15" ht="15.75" x14ac:dyDescent="0.25">
      <c r="A31" s="41">
        <v>30</v>
      </c>
      <c r="B31" s="32">
        <v>0.50972222222222097</v>
      </c>
      <c r="C31" s="33" t="s">
        <v>191</v>
      </c>
      <c r="D31" s="33" t="s">
        <v>10</v>
      </c>
      <c r="E31" s="34" t="s">
        <v>11</v>
      </c>
      <c r="F31" s="33" t="s">
        <v>27</v>
      </c>
      <c r="G31" s="26" t="s">
        <v>399</v>
      </c>
      <c r="H31" s="26" t="s">
        <v>23</v>
      </c>
      <c r="I31" s="26" t="s">
        <v>414</v>
      </c>
      <c r="J31" s="26" t="s">
        <v>415</v>
      </c>
      <c r="K31" s="26" t="s">
        <v>416</v>
      </c>
      <c r="L31" s="26"/>
      <c r="M31" s="21">
        <v>177.5</v>
      </c>
      <c r="N31" s="205">
        <f t="shared" si="0"/>
        <v>0.65740740740740744</v>
      </c>
      <c r="O31" s="21">
        <v>66</v>
      </c>
    </row>
    <row r="32" spans="1:15" ht="15.75" x14ac:dyDescent="0.25">
      <c r="A32" s="41">
        <v>31</v>
      </c>
      <c r="B32" s="32">
        <v>0.51458333333333195</v>
      </c>
      <c r="C32" s="33" t="s">
        <v>191</v>
      </c>
      <c r="D32" s="34" t="s">
        <v>10</v>
      </c>
      <c r="E32" s="34" t="s">
        <v>11</v>
      </c>
      <c r="F32" s="33" t="s">
        <v>46</v>
      </c>
      <c r="G32" s="26" t="s">
        <v>77</v>
      </c>
      <c r="H32" s="26" t="s">
        <v>90</v>
      </c>
      <c r="I32" s="26" t="s">
        <v>91</v>
      </c>
      <c r="J32" s="26" t="s">
        <v>92</v>
      </c>
      <c r="K32" s="26" t="s">
        <v>81</v>
      </c>
      <c r="L32" s="79"/>
      <c r="M32" s="21">
        <v>193.5</v>
      </c>
      <c r="N32" s="205">
        <f t="shared" si="0"/>
        <v>0.71666666666666667</v>
      </c>
      <c r="O32" s="21">
        <v>72</v>
      </c>
    </row>
    <row r="33" spans="1:15" ht="15.75" x14ac:dyDescent="0.25">
      <c r="A33" s="41">
        <v>32</v>
      </c>
      <c r="B33" s="32">
        <v>0.44652777777777702</v>
      </c>
      <c r="C33" s="33" t="s">
        <v>191</v>
      </c>
      <c r="D33" s="33" t="s">
        <v>10</v>
      </c>
      <c r="E33" s="34" t="s">
        <v>11</v>
      </c>
      <c r="F33" s="33" t="s">
        <v>27</v>
      </c>
      <c r="G33" s="26" t="s">
        <v>22</v>
      </c>
      <c r="H33" s="26" t="s">
        <v>22</v>
      </c>
      <c r="I33" s="26" t="s">
        <v>35</v>
      </c>
      <c r="J33" s="26" t="s">
        <v>36</v>
      </c>
      <c r="K33" s="26" t="s">
        <v>37</v>
      </c>
      <c r="L33" s="79"/>
      <c r="M33" s="21">
        <v>171.5</v>
      </c>
      <c r="N33" s="205">
        <f t="shared" si="0"/>
        <v>0.63518518518518519</v>
      </c>
      <c r="O33" s="21">
        <v>63</v>
      </c>
    </row>
    <row r="34" spans="1:15" ht="15.75" x14ac:dyDescent="0.25">
      <c r="A34" s="41">
        <v>35</v>
      </c>
      <c r="B34" s="32">
        <v>0.54374999999999796</v>
      </c>
      <c r="C34" s="33" t="s">
        <v>191</v>
      </c>
      <c r="D34" s="33" t="s">
        <v>10</v>
      </c>
      <c r="E34" s="34" t="s">
        <v>12</v>
      </c>
      <c r="F34" s="33" t="s">
        <v>21</v>
      </c>
      <c r="G34" s="26" t="s">
        <v>293</v>
      </c>
      <c r="H34" s="26" t="s">
        <v>23</v>
      </c>
      <c r="I34" s="26" t="s">
        <v>294</v>
      </c>
      <c r="J34" s="26" t="s">
        <v>295</v>
      </c>
      <c r="K34" s="26" t="s">
        <v>296</v>
      </c>
      <c r="L34" s="79"/>
      <c r="M34" s="21" t="s">
        <v>474</v>
      </c>
      <c r="N34" s="205" t="s">
        <v>474</v>
      </c>
      <c r="O34" s="21" t="s">
        <v>474</v>
      </c>
    </row>
    <row r="35" spans="1:15" ht="15.75" x14ac:dyDescent="0.25">
      <c r="A35" s="41">
        <v>36</v>
      </c>
      <c r="B35" s="36">
        <v>0.54861111111110905</v>
      </c>
      <c r="C35" s="33" t="s">
        <v>191</v>
      </c>
      <c r="D35" s="33" t="s">
        <v>10</v>
      </c>
      <c r="E35" s="34" t="s">
        <v>12</v>
      </c>
      <c r="F35" s="33" t="s">
        <v>21</v>
      </c>
      <c r="G35" s="26" t="s">
        <v>207</v>
      </c>
      <c r="H35" s="26"/>
      <c r="I35" s="26" t="s">
        <v>237</v>
      </c>
      <c r="J35" s="26" t="s">
        <v>238</v>
      </c>
      <c r="K35" s="26" t="s">
        <v>239</v>
      </c>
      <c r="L35" s="79"/>
      <c r="M35" s="21">
        <v>157.5</v>
      </c>
      <c r="N35" s="205">
        <f t="shared" ref="N35:N84" si="1">M35/240</f>
        <v>0.65625</v>
      </c>
      <c r="O35" s="21">
        <v>53</v>
      </c>
    </row>
    <row r="36" spans="1:15" ht="15.75" x14ac:dyDescent="0.25">
      <c r="A36" s="41">
        <v>37</v>
      </c>
      <c r="B36" s="32">
        <v>0.55347222222222003</v>
      </c>
      <c r="C36" s="33" t="s">
        <v>191</v>
      </c>
      <c r="D36" s="33" t="s">
        <v>10</v>
      </c>
      <c r="E36" s="34" t="s">
        <v>12</v>
      </c>
      <c r="F36" s="33" t="s">
        <v>21</v>
      </c>
      <c r="G36" s="26" t="s">
        <v>77</v>
      </c>
      <c r="H36" s="26" t="s">
        <v>78</v>
      </c>
      <c r="I36" s="26" t="s">
        <v>519</v>
      </c>
      <c r="J36" s="26" t="s">
        <v>88</v>
      </c>
      <c r="K36" s="26" t="s">
        <v>89</v>
      </c>
      <c r="L36" s="79"/>
      <c r="M36" s="21">
        <v>167</v>
      </c>
      <c r="N36" s="205">
        <f t="shared" si="1"/>
        <v>0.6958333333333333</v>
      </c>
      <c r="O36" s="21">
        <v>56</v>
      </c>
    </row>
    <row r="37" spans="1:15" ht="15.75" x14ac:dyDescent="0.25">
      <c r="A37" s="41">
        <v>38</v>
      </c>
      <c r="B37" s="32">
        <v>0.55833333333333102</v>
      </c>
      <c r="C37" s="33" t="s">
        <v>191</v>
      </c>
      <c r="D37" s="33" t="s">
        <v>10</v>
      </c>
      <c r="E37" s="34" t="s">
        <v>12</v>
      </c>
      <c r="F37" s="33" t="s">
        <v>21</v>
      </c>
      <c r="G37" s="26" t="s">
        <v>399</v>
      </c>
      <c r="H37" s="26" t="s">
        <v>405</v>
      </c>
      <c r="I37" s="26" t="s">
        <v>424</v>
      </c>
      <c r="J37" s="26" t="s">
        <v>425</v>
      </c>
      <c r="K37" s="26" t="s">
        <v>426</v>
      </c>
      <c r="L37" s="79"/>
      <c r="M37" s="21">
        <v>153.5</v>
      </c>
      <c r="N37" s="205">
        <f t="shared" si="1"/>
        <v>0.63958333333333328</v>
      </c>
      <c r="O37" s="21">
        <v>52</v>
      </c>
    </row>
    <row r="38" spans="1:15" ht="15.75" x14ac:dyDescent="0.25">
      <c r="A38" s="41">
        <v>39</v>
      </c>
      <c r="B38" s="32">
        <v>0.563194444444442</v>
      </c>
      <c r="C38" s="33" t="s">
        <v>191</v>
      </c>
      <c r="D38" s="33" t="s">
        <v>10</v>
      </c>
      <c r="E38" s="34" t="s">
        <v>12</v>
      </c>
      <c r="F38" s="33" t="s">
        <v>27</v>
      </c>
      <c r="G38" s="26" t="s">
        <v>207</v>
      </c>
      <c r="H38" s="26" t="s">
        <v>220</v>
      </c>
      <c r="I38" s="26" t="s">
        <v>228</v>
      </c>
      <c r="J38" s="26" t="s">
        <v>229</v>
      </c>
      <c r="K38" s="26" t="s">
        <v>230</v>
      </c>
      <c r="L38" s="80"/>
      <c r="M38" s="21">
        <v>160.5</v>
      </c>
      <c r="N38" s="205">
        <f t="shared" si="1"/>
        <v>0.66874999999999996</v>
      </c>
      <c r="O38" s="21">
        <v>54</v>
      </c>
    </row>
    <row r="39" spans="1:15" ht="15.75" x14ac:dyDescent="0.25">
      <c r="A39" s="41">
        <v>40</v>
      </c>
      <c r="B39" s="32">
        <v>0.56805555555555298</v>
      </c>
      <c r="C39" s="33" t="s">
        <v>191</v>
      </c>
      <c r="D39" s="33" t="s">
        <v>10</v>
      </c>
      <c r="E39" s="34" t="s">
        <v>12</v>
      </c>
      <c r="F39" s="33" t="s">
        <v>27</v>
      </c>
      <c r="G39" s="26" t="s">
        <v>77</v>
      </c>
      <c r="H39" s="26" t="s">
        <v>101</v>
      </c>
      <c r="I39" s="26" t="s">
        <v>107</v>
      </c>
      <c r="J39" s="26" t="s">
        <v>108</v>
      </c>
      <c r="K39" s="26" t="s">
        <v>109</v>
      </c>
      <c r="L39" s="26"/>
      <c r="M39" s="21">
        <v>155</v>
      </c>
      <c r="N39" s="205">
        <f t="shared" si="1"/>
        <v>0.64583333333333337</v>
      </c>
      <c r="O39" s="21">
        <v>52</v>
      </c>
    </row>
    <row r="40" spans="1:15" ht="15.75" x14ac:dyDescent="0.25">
      <c r="A40" s="41">
        <v>41</v>
      </c>
      <c r="B40" s="32">
        <v>0.57291666666666397</v>
      </c>
      <c r="C40" s="33" t="s">
        <v>191</v>
      </c>
      <c r="D40" s="33" t="s">
        <v>10</v>
      </c>
      <c r="E40" s="34" t="s">
        <v>12</v>
      </c>
      <c r="F40" s="33" t="s">
        <v>46</v>
      </c>
      <c r="G40" s="26" t="s">
        <v>326</v>
      </c>
      <c r="H40" s="26" t="s">
        <v>341</v>
      </c>
      <c r="I40" s="26" t="s">
        <v>477</v>
      </c>
      <c r="J40" s="26" t="s">
        <v>339</v>
      </c>
      <c r="K40" s="26" t="s">
        <v>478</v>
      </c>
      <c r="L40" s="77"/>
      <c r="M40" s="21">
        <v>137.5</v>
      </c>
      <c r="N40" s="205">
        <f t="shared" si="1"/>
        <v>0.57291666666666663</v>
      </c>
      <c r="O40" s="21">
        <v>47</v>
      </c>
    </row>
    <row r="41" spans="1:15" ht="15.75" x14ac:dyDescent="0.25">
      <c r="A41" s="41">
        <v>42</v>
      </c>
      <c r="B41" s="32">
        <v>0.57777777777777495</v>
      </c>
      <c r="C41" s="33" t="s">
        <v>191</v>
      </c>
      <c r="D41" s="42" t="s">
        <v>10</v>
      </c>
      <c r="E41" s="24" t="s">
        <v>12</v>
      </c>
      <c r="F41" s="25" t="s">
        <v>46</v>
      </c>
      <c r="G41" s="24" t="s">
        <v>255</v>
      </c>
      <c r="H41" s="26" t="s">
        <v>47</v>
      </c>
      <c r="I41" s="24" t="s">
        <v>54</v>
      </c>
      <c r="J41" s="24" t="s">
        <v>55</v>
      </c>
      <c r="K41" s="24" t="s">
        <v>56</v>
      </c>
      <c r="L41" s="77"/>
      <c r="M41" s="21" t="s">
        <v>521</v>
      </c>
      <c r="N41" s="205" t="s">
        <v>521</v>
      </c>
      <c r="O41" s="21" t="s">
        <v>521</v>
      </c>
    </row>
    <row r="42" spans="1:15" ht="15.75" x14ac:dyDescent="0.25">
      <c r="A42" s="41">
        <v>43</v>
      </c>
      <c r="B42" s="32">
        <v>0.58263888888888604</v>
      </c>
      <c r="C42" s="33" t="s">
        <v>191</v>
      </c>
      <c r="D42" s="33" t="s">
        <v>10</v>
      </c>
      <c r="E42" s="37" t="s">
        <v>12</v>
      </c>
      <c r="F42" s="40" t="s">
        <v>46</v>
      </c>
      <c r="G42" s="77" t="s">
        <v>130</v>
      </c>
      <c r="H42" s="77" t="s">
        <v>131</v>
      </c>
      <c r="I42" s="77" t="s">
        <v>140</v>
      </c>
      <c r="J42" s="77" t="s">
        <v>141</v>
      </c>
      <c r="K42" s="77" t="s">
        <v>142</v>
      </c>
      <c r="L42" s="26"/>
      <c r="M42" s="21">
        <v>152.5</v>
      </c>
      <c r="N42" s="205">
        <f t="shared" si="1"/>
        <v>0.63541666666666663</v>
      </c>
      <c r="O42" s="21">
        <v>53</v>
      </c>
    </row>
    <row r="43" spans="1:15" ht="15.75" x14ac:dyDescent="0.25">
      <c r="A43" s="41">
        <v>44</v>
      </c>
      <c r="B43" s="32">
        <v>0.58749999999999702</v>
      </c>
      <c r="C43" s="33" t="s">
        <v>191</v>
      </c>
      <c r="D43" s="33" t="s">
        <v>10</v>
      </c>
      <c r="E43" s="34" t="s">
        <v>12</v>
      </c>
      <c r="F43" s="33" t="s">
        <v>27</v>
      </c>
      <c r="G43" s="26" t="s">
        <v>398</v>
      </c>
      <c r="H43" s="26" t="s">
        <v>101</v>
      </c>
      <c r="I43" s="26" t="s">
        <v>442</v>
      </c>
      <c r="J43" s="26" t="s">
        <v>443</v>
      </c>
      <c r="K43" s="26" t="s">
        <v>444</v>
      </c>
      <c r="L43" s="26"/>
      <c r="M43" s="21">
        <v>149.5</v>
      </c>
      <c r="N43" s="205">
        <f t="shared" si="1"/>
        <v>0.62291666666666667</v>
      </c>
      <c r="O43" s="21">
        <v>50</v>
      </c>
    </row>
    <row r="44" spans="1:15" ht="15.75" x14ac:dyDescent="0.25">
      <c r="A44" s="41">
        <v>45</v>
      </c>
      <c r="B44" s="32">
        <v>0.59236111111110801</v>
      </c>
      <c r="C44" s="33" t="s">
        <v>191</v>
      </c>
      <c r="D44" s="33" t="s">
        <v>10</v>
      </c>
      <c r="E44" s="34" t="s">
        <v>12</v>
      </c>
      <c r="F44" s="33" t="s">
        <v>27</v>
      </c>
      <c r="G44" s="26" t="s">
        <v>386</v>
      </c>
      <c r="H44" s="26" t="s">
        <v>387</v>
      </c>
      <c r="I44" s="26" t="s">
        <v>119</v>
      </c>
      <c r="J44" s="26" t="s">
        <v>394</v>
      </c>
      <c r="K44" s="26" t="s">
        <v>395</v>
      </c>
      <c r="L44" s="26"/>
      <c r="M44" s="21">
        <v>145</v>
      </c>
      <c r="N44" s="205">
        <f t="shared" si="1"/>
        <v>0.60416666666666663</v>
      </c>
      <c r="O44" s="21">
        <v>48</v>
      </c>
    </row>
    <row r="45" spans="1:15" ht="15.75" x14ac:dyDescent="0.25">
      <c r="A45" s="41">
        <v>46</v>
      </c>
      <c r="B45" s="32">
        <v>0.59722222222221899</v>
      </c>
      <c r="C45" s="33" t="s">
        <v>191</v>
      </c>
      <c r="D45" s="33" t="s">
        <v>10</v>
      </c>
      <c r="E45" s="34" t="s">
        <v>12</v>
      </c>
      <c r="F45" s="33" t="s">
        <v>27</v>
      </c>
      <c r="G45" s="26" t="s">
        <v>22</v>
      </c>
      <c r="H45" s="26" t="s">
        <v>22</v>
      </c>
      <c r="I45" s="26" t="s">
        <v>42</v>
      </c>
      <c r="J45" s="26" t="s">
        <v>43</v>
      </c>
      <c r="K45" s="26" t="s">
        <v>44</v>
      </c>
      <c r="L45" s="26"/>
      <c r="M45" s="21">
        <v>160</v>
      </c>
      <c r="N45" s="205">
        <f t="shared" si="1"/>
        <v>0.66666666666666663</v>
      </c>
      <c r="O45" s="21">
        <v>54</v>
      </c>
    </row>
    <row r="46" spans="1:15" ht="15.75" x14ac:dyDescent="0.25">
      <c r="A46" s="41">
        <v>47</v>
      </c>
      <c r="B46" s="32">
        <v>0.61180555555555205</v>
      </c>
      <c r="C46" s="33" t="s">
        <v>191</v>
      </c>
      <c r="D46" s="33" t="s">
        <v>10</v>
      </c>
      <c r="E46" s="34" t="s">
        <v>12</v>
      </c>
      <c r="F46" s="33" t="s">
        <v>46</v>
      </c>
      <c r="G46" s="26" t="s">
        <v>326</v>
      </c>
      <c r="H46" s="26" t="s">
        <v>327</v>
      </c>
      <c r="I46" s="26" t="s">
        <v>334</v>
      </c>
      <c r="J46" s="26" t="s">
        <v>335</v>
      </c>
      <c r="K46" s="26" t="s">
        <v>336</v>
      </c>
      <c r="L46" s="79"/>
      <c r="M46" s="21">
        <v>169</v>
      </c>
      <c r="N46" s="205">
        <f t="shared" si="1"/>
        <v>0.70416666666666672</v>
      </c>
      <c r="O46" s="21">
        <v>57</v>
      </c>
    </row>
    <row r="47" spans="1:15" ht="15.75" x14ac:dyDescent="0.25">
      <c r="A47" s="41">
        <v>48</v>
      </c>
      <c r="B47" s="32">
        <v>0.61666666666666303</v>
      </c>
      <c r="C47" s="33" t="s">
        <v>191</v>
      </c>
      <c r="D47" s="33" t="s">
        <v>10</v>
      </c>
      <c r="E47" s="34" t="s">
        <v>12</v>
      </c>
      <c r="F47" s="33" t="s">
        <v>46</v>
      </c>
      <c r="G47" s="26" t="s">
        <v>158</v>
      </c>
      <c r="H47" s="26" t="s">
        <v>159</v>
      </c>
      <c r="I47" s="26" t="s">
        <v>137</v>
      </c>
      <c r="J47" s="26" t="s">
        <v>169</v>
      </c>
      <c r="K47" s="26" t="s">
        <v>170</v>
      </c>
      <c r="L47" s="26"/>
      <c r="M47" s="21">
        <v>158</v>
      </c>
      <c r="N47" s="205">
        <f t="shared" si="1"/>
        <v>0.65833333333333333</v>
      </c>
      <c r="O47" s="21">
        <v>54</v>
      </c>
    </row>
    <row r="48" spans="1:15" ht="15.75" x14ac:dyDescent="0.25">
      <c r="A48" s="41">
        <v>49</v>
      </c>
      <c r="B48" s="32">
        <v>0.62152777777777501</v>
      </c>
      <c r="C48" s="33" t="s">
        <v>191</v>
      </c>
      <c r="D48" s="33" t="s">
        <v>10</v>
      </c>
      <c r="E48" s="34" t="s">
        <v>12</v>
      </c>
      <c r="F48" s="33" t="s">
        <v>27</v>
      </c>
      <c r="G48" s="26" t="s">
        <v>300</v>
      </c>
      <c r="H48" s="26" t="s">
        <v>313</v>
      </c>
      <c r="I48" s="26" t="s">
        <v>484</v>
      </c>
      <c r="J48" s="26" t="s">
        <v>319</v>
      </c>
      <c r="K48" s="26" t="s">
        <v>320</v>
      </c>
      <c r="L48" s="26"/>
      <c r="M48" s="21">
        <v>166</v>
      </c>
      <c r="N48" s="205">
        <f t="shared" si="1"/>
        <v>0.69166666666666665</v>
      </c>
      <c r="O48" s="21">
        <v>55</v>
      </c>
    </row>
    <row r="49" spans="1:15" ht="15.75" x14ac:dyDescent="0.25">
      <c r="A49" s="41">
        <v>50</v>
      </c>
      <c r="B49" s="32">
        <v>0.626388888888886</v>
      </c>
      <c r="C49" s="33" t="s">
        <v>191</v>
      </c>
      <c r="D49" s="25" t="s">
        <v>10</v>
      </c>
      <c r="E49" s="24" t="s">
        <v>12</v>
      </c>
      <c r="F49" s="25" t="s">
        <v>46</v>
      </c>
      <c r="G49" s="24" t="s">
        <v>255</v>
      </c>
      <c r="H49" s="24" t="s">
        <v>67</v>
      </c>
      <c r="I49" s="24" t="s">
        <v>64</v>
      </c>
      <c r="J49" s="24" t="s">
        <v>65</v>
      </c>
      <c r="K49" s="24" t="s">
        <v>66</v>
      </c>
      <c r="L49" s="26"/>
      <c r="M49" s="21" t="s">
        <v>521</v>
      </c>
      <c r="N49" s="205" t="s">
        <v>521</v>
      </c>
      <c r="O49" s="21" t="s">
        <v>521</v>
      </c>
    </row>
    <row r="50" spans="1:15" ht="15.75" x14ac:dyDescent="0.25">
      <c r="A50" s="41">
        <v>51</v>
      </c>
      <c r="B50" s="32">
        <v>0.63124999999999698</v>
      </c>
      <c r="C50" s="33" t="s">
        <v>191</v>
      </c>
      <c r="D50" s="33" t="s">
        <v>10</v>
      </c>
      <c r="E50" s="34" t="s">
        <v>12</v>
      </c>
      <c r="F50" s="33" t="s">
        <v>46</v>
      </c>
      <c r="G50" s="26" t="s">
        <v>374</v>
      </c>
      <c r="H50" s="26" t="s">
        <v>375</v>
      </c>
      <c r="I50" s="26" t="s">
        <v>381</v>
      </c>
      <c r="J50" s="26" t="s">
        <v>382</v>
      </c>
      <c r="K50" s="26" t="s">
        <v>383</v>
      </c>
      <c r="L50" s="26"/>
      <c r="M50" s="21" t="s">
        <v>474</v>
      </c>
      <c r="N50" s="205" t="s">
        <v>474</v>
      </c>
      <c r="O50" s="21" t="s">
        <v>474</v>
      </c>
    </row>
    <row r="51" spans="1:15" ht="15.75" x14ac:dyDescent="0.25">
      <c r="A51" s="41">
        <v>52</v>
      </c>
      <c r="B51" s="32">
        <v>0.63611111111110796</v>
      </c>
      <c r="C51" s="33" t="s">
        <v>191</v>
      </c>
      <c r="D51" s="33" t="s">
        <v>10</v>
      </c>
      <c r="E51" s="34" t="s">
        <v>12</v>
      </c>
      <c r="F51" s="33" t="s">
        <v>27</v>
      </c>
      <c r="G51" s="26" t="s">
        <v>399</v>
      </c>
      <c r="H51" s="26" t="s">
        <v>405</v>
      </c>
      <c r="I51" s="26" t="s">
        <v>410</v>
      </c>
      <c r="J51" s="26" t="s">
        <v>411</v>
      </c>
      <c r="K51" s="26" t="s">
        <v>412</v>
      </c>
      <c r="L51" s="80"/>
      <c r="M51" s="21">
        <v>159</v>
      </c>
      <c r="N51" s="205">
        <f t="shared" si="1"/>
        <v>0.66249999999999998</v>
      </c>
      <c r="O51" s="21">
        <v>55</v>
      </c>
    </row>
    <row r="52" spans="1:15" ht="15.75" x14ac:dyDescent="0.25">
      <c r="A52" s="41">
        <v>53</v>
      </c>
      <c r="B52" s="32">
        <v>0.64097222222221895</v>
      </c>
      <c r="C52" s="33" t="s">
        <v>191</v>
      </c>
      <c r="D52" s="42" t="s">
        <v>10</v>
      </c>
      <c r="E52" s="35" t="s">
        <v>12</v>
      </c>
      <c r="F52" s="42" t="s">
        <v>27</v>
      </c>
      <c r="G52" s="78" t="s">
        <v>256</v>
      </c>
      <c r="H52" s="78" t="s">
        <v>90</v>
      </c>
      <c r="I52" s="78" t="s">
        <v>82</v>
      </c>
      <c r="J52" s="78" t="s">
        <v>25</v>
      </c>
      <c r="K52" s="78" t="s">
        <v>265</v>
      </c>
      <c r="L52" s="80"/>
      <c r="M52" s="21">
        <v>168.5</v>
      </c>
      <c r="N52" s="205">
        <f t="shared" si="1"/>
        <v>0.70208333333333328</v>
      </c>
      <c r="O52" s="21">
        <v>57</v>
      </c>
    </row>
    <row r="53" spans="1:15" ht="15.75" x14ac:dyDescent="0.25">
      <c r="A53" s="41">
        <v>54</v>
      </c>
      <c r="B53" s="32">
        <v>0.64583333333333004</v>
      </c>
      <c r="C53" s="33" t="s">
        <v>191</v>
      </c>
      <c r="D53" s="25" t="s">
        <v>10</v>
      </c>
      <c r="E53" s="35" t="s">
        <v>12</v>
      </c>
      <c r="F53" s="42" t="s">
        <v>27</v>
      </c>
      <c r="G53" s="78" t="s">
        <v>256</v>
      </c>
      <c r="H53" s="78" t="s">
        <v>266</v>
      </c>
      <c r="I53" s="78" t="s">
        <v>275</v>
      </c>
      <c r="J53" s="78" t="s">
        <v>276</v>
      </c>
      <c r="K53" s="78" t="s">
        <v>277</v>
      </c>
      <c r="L53" s="79"/>
      <c r="M53" s="21">
        <v>155.5</v>
      </c>
      <c r="N53" s="205">
        <f t="shared" si="1"/>
        <v>0.6479166666666667</v>
      </c>
      <c r="O53" s="21">
        <v>52</v>
      </c>
    </row>
    <row r="54" spans="1:15" ht="15.75" x14ac:dyDescent="0.25">
      <c r="A54" s="41">
        <v>55</v>
      </c>
      <c r="B54" s="32">
        <v>0.65069444444444102</v>
      </c>
      <c r="C54" s="33" t="s">
        <v>191</v>
      </c>
      <c r="D54" s="40" t="s">
        <v>10</v>
      </c>
      <c r="E54" s="34" t="s">
        <v>12</v>
      </c>
      <c r="F54" s="33" t="s">
        <v>27</v>
      </c>
      <c r="G54" s="26" t="s">
        <v>117</v>
      </c>
      <c r="H54" s="26" t="s">
        <v>118</v>
      </c>
      <c r="I54" s="26" t="s">
        <v>127</v>
      </c>
      <c r="J54" s="26" t="s">
        <v>128</v>
      </c>
      <c r="K54" s="26" t="s">
        <v>129</v>
      </c>
      <c r="L54" s="26"/>
      <c r="M54" s="21">
        <v>145.5</v>
      </c>
      <c r="N54" s="205">
        <f t="shared" si="1"/>
        <v>0.60624999999999996</v>
      </c>
      <c r="O54" s="21">
        <v>48</v>
      </c>
    </row>
    <row r="55" spans="1:15" ht="15.75" x14ac:dyDescent="0.25">
      <c r="A55" s="41">
        <v>56</v>
      </c>
      <c r="B55" s="32">
        <v>0.65555555555555201</v>
      </c>
      <c r="C55" s="33" t="s">
        <v>191</v>
      </c>
      <c r="D55" s="33" t="s">
        <v>10</v>
      </c>
      <c r="E55" s="34" t="s">
        <v>12</v>
      </c>
      <c r="F55" s="33" t="s">
        <v>27</v>
      </c>
      <c r="G55" s="26" t="s">
        <v>300</v>
      </c>
      <c r="H55" s="26" t="s">
        <v>301</v>
      </c>
      <c r="I55" s="26" t="s">
        <v>307</v>
      </c>
      <c r="J55" s="26" t="s">
        <v>308</v>
      </c>
      <c r="K55" s="26" t="s">
        <v>309</v>
      </c>
      <c r="L55" s="26"/>
      <c r="M55" s="21">
        <v>147.5</v>
      </c>
      <c r="N55" s="205">
        <f t="shared" si="1"/>
        <v>0.61458333333333337</v>
      </c>
      <c r="O55" s="21">
        <v>49</v>
      </c>
    </row>
    <row r="56" spans="1:15" ht="15.75" x14ac:dyDescent="0.25">
      <c r="A56" s="41">
        <v>57</v>
      </c>
      <c r="B56" s="32">
        <v>0.66041666666666299</v>
      </c>
      <c r="C56" s="33" t="s">
        <v>191</v>
      </c>
      <c r="D56" s="33" t="s">
        <v>10</v>
      </c>
      <c r="E56" s="34" t="s">
        <v>12</v>
      </c>
      <c r="F56" s="33" t="s">
        <v>27</v>
      </c>
      <c r="G56" s="26" t="s">
        <v>77</v>
      </c>
      <c r="H56" s="26" t="s">
        <v>90</v>
      </c>
      <c r="I56" s="26" t="s">
        <v>479</v>
      </c>
      <c r="J56" s="26" t="s">
        <v>115</v>
      </c>
      <c r="K56" s="26" t="s">
        <v>480</v>
      </c>
      <c r="L56" s="80"/>
      <c r="M56" s="21">
        <v>159</v>
      </c>
      <c r="N56" s="205">
        <f t="shared" si="1"/>
        <v>0.66249999999999998</v>
      </c>
      <c r="O56" s="21">
        <v>54</v>
      </c>
    </row>
    <row r="57" spans="1:15" ht="15.75" x14ac:dyDescent="0.25">
      <c r="A57" s="41">
        <v>58</v>
      </c>
      <c r="B57" s="32">
        <v>0.66527777777777397</v>
      </c>
      <c r="C57" s="33" t="s">
        <v>191</v>
      </c>
      <c r="D57" s="33" t="s">
        <v>10</v>
      </c>
      <c r="E57" s="34" t="s">
        <v>12</v>
      </c>
      <c r="F57" s="33" t="s">
        <v>27</v>
      </c>
      <c r="G57" s="26" t="s">
        <v>207</v>
      </c>
      <c r="H57" s="26" t="s">
        <v>208</v>
      </c>
      <c r="I57" s="26" t="s">
        <v>214</v>
      </c>
      <c r="J57" s="26" t="s">
        <v>215</v>
      </c>
      <c r="K57" s="26" t="s">
        <v>216</v>
      </c>
      <c r="L57" s="26"/>
      <c r="M57" s="21">
        <v>157.5</v>
      </c>
      <c r="N57" s="205">
        <f t="shared" si="1"/>
        <v>0.65625</v>
      </c>
      <c r="O57" s="21">
        <v>52</v>
      </c>
    </row>
    <row r="58" spans="1:15" ht="15.75" x14ac:dyDescent="0.25">
      <c r="A58" s="41">
        <v>59</v>
      </c>
      <c r="B58" s="32">
        <v>0.67013888888888495</v>
      </c>
      <c r="C58" s="33" t="s">
        <v>191</v>
      </c>
      <c r="D58" s="33" t="s">
        <v>10</v>
      </c>
      <c r="E58" s="34" t="s">
        <v>12</v>
      </c>
      <c r="F58" s="33" t="s">
        <v>27</v>
      </c>
      <c r="G58" s="26" t="s">
        <v>361</v>
      </c>
      <c r="H58" s="26" t="s">
        <v>361</v>
      </c>
      <c r="I58" s="26" t="s">
        <v>368</v>
      </c>
      <c r="J58" s="26" t="s">
        <v>369</v>
      </c>
      <c r="K58" s="26" t="s">
        <v>370</v>
      </c>
      <c r="L58" s="79"/>
      <c r="M58" s="21">
        <v>137.5</v>
      </c>
      <c r="N58" s="205">
        <f t="shared" si="1"/>
        <v>0.57291666666666663</v>
      </c>
      <c r="O58" s="21">
        <v>45</v>
      </c>
    </row>
    <row r="59" spans="1:15" ht="15.75" x14ac:dyDescent="0.25">
      <c r="A59" s="41">
        <v>60</v>
      </c>
      <c r="B59" s="32">
        <v>0.67499999999999605</v>
      </c>
      <c r="C59" s="33" t="s">
        <v>191</v>
      </c>
      <c r="D59" s="33" t="s">
        <v>10</v>
      </c>
      <c r="E59" s="34" t="s">
        <v>12</v>
      </c>
      <c r="F59" s="33" t="s">
        <v>46</v>
      </c>
      <c r="G59" s="26" t="s">
        <v>158</v>
      </c>
      <c r="H59" s="26" t="s">
        <v>171</v>
      </c>
      <c r="I59" s="26" t="s">
        <v>137</v>
      </c>
      <c r="J59" s="26" t="s">
        <v>179</v>
      </c>
      <c r="K59" s="26" t="s">
        <v>180</v>
      </c>
      <c r="L59" s="26"/>
      <c r="M59" s="21">
        <v>150.5</v>
      </c>
      <c r="N59" s="205">
        <f t="shared" si="1"/>
        <v>0.62708333333333333</v>
      </c>
      <c r="O59" s="21">
        <v>50</v>
      </c>
    </row>
    <row r="60" spans="1:15" ht="15.75" x14ac:dyDescent="0.25">
      <c r="A60" s="41">
        <v>61</v>
      </c>
      <c r="B60" s="32">
        <v>0.35416666666666669</v>
      </c>
      <c r="C60" s="33" t="s">
        <v>203</v>
      </c>
      <c r="D60" s="33" t="s">
        <v>10</v>
      </c>
      <c r="E60" s="34" t="s">
        <v>12</v>
      </c>
      <c r="F60" s="33" t="s">
        <v>21</v>
      </c>
      <c r="G60" s="26" t="s">
        <v>207</v>
      </c>
      <c r="H60" s="26"/>
      <c r="I60" s="26" t="s">
        <v>240</v>
      </c>
      <c r="J60" s="26" t="s">
        <v>238</v>
      </c>
      <c r="K60" s="26" t="s">
        <v>241</v>
      </c>
      <c r="L60" s="79"/>
      <c r="M60" s="21">
        <v>167</v>
      </c>
      <c r="N60" s="205">
        <f t="shared" si="1"/>
        <v>0.6958333333333333</v>
      </c>
      <c r="O60" s="21">
        <v>56</v>
      </c>
    </row>
    <row r="61" spans="1:15" ht="15.75" x14ac:dyDescent="0.25">
      <c r="A61" s="41">
        <v>62</v>
      </c>
      <c r="B61" s="32">
        <v>0.35902777777777778</v>
      </c>
      <c r="C61" s="33" t="s">
        <v>203</v>
      </c>
      <c r="D61" s="33" t="s">
        <v>10</v>
      </c>
      <c r="E61" s="34" t="s">
        <v>12</v>
      </c>
      <c r="F61" s="33" t="s">
        <v>21</v>
      </c>
      <c r="G61" s="26" t="s">
        <v>77</v>
      </c>
      <c r="H61" s="26" t="s">
        <v>78</v>
      </c>
      <c r="I61" s="26" t="s">
        <v>84</v>
      </c>
      <c r="J61" s="26" t="s">
        <v>85</v>
      </c>
      <c r="K61" s="26" t="s">
        <v>86</v>
      </c>
      <c r="L61" s="79"/>
      <c r="M61" s="21">
        <v>161.5</v>
      </c>
      <c r="N61" s="205">
        <f t="shared" si="1"/>
        <v>0.67291666666666672</v>
      </c>
      <c r="O61" s="21">
        <v>53</v>
      </c>
    </row>
    <row r="62" spans="1:15" ht="15.75" x14ac:dyDescent="0.25">
      <c r="A62" s="41">
        <v>63</v>
      </c>
      <c r="B62" s="32">
        <v>0.36388888888888898</v>
      </c>
      <c r="C62" s="33" t="s">
        <v>203</v>
      </c>
      <c r="D62" s="33" t="s">
        <v>10</v>
      </c>
      <c r="E62" s="34" t="s">
        <v>12</v>
      </c>
      <c r="F62" s="33" t="s">
        <v>21</v>
      </c>
      <c r="G62" s="26" t="s">
        <v>399</v>
      </c>
      <c r="H62" s="26" t="s">
        <v>405</v>
      </c>
      <c r="I62" s="26" t="s">
        <v>427</v>
      </c>
      <c r="J62" s="26" t="s">
        <v>428</v>
      </c>
      <c r="K62" s="26" t="s">
        <v>429</v>
      </c>
      <c r="L62" s="79"/>
      <c r="M62" s="21">
        <v>158</v>
      </c>
      <c r="N62" s="205">
        <f t="shared" si="1"/>
        <v>0.65833333333333333</v>
      </c>
      <c r="O62" s="21">
        <v>53</v>
      </c>
    </row>
    <row r="63" spans="1:15" ht="15.75" x14ac:dyDescent="0.25">
      <c r="A63" s="41">
        <v>64</v>
      </c>
      <c r="B63" s="32">
        <v>0.36875000000000002</v>
      </c>
      <c r="C63" s="33" t="s">
        <v>203</v>
      </c>
      <c r="D63" s="33" t="s">
        <v>10</v>
      </c>
      <c r="E63" s="34" t="s">
        <v>12</v>
      </c>
      <c r="F63" s="33" t="s">
        <v>46</v>
      </c>
      <c r="G63" s="26" t="s">
        <v>326</v>
      </c>
      <c r="H63" s="26" t="s">
        <v>327</v>
      </c>
      <c r="I63" s="26" t="s">
        <v>338</v>
      </c>
      <c r="J63" s="26" t="s">
        <v>339</v>
      </c>
      <c r="K63" s="26" t="s">
        <v>340</v>
      </c>
      <c r="L63" s="79"/>
      <c r="M63" s="21">
        <v>159</v>
      </c>
      <c r="N63" s="205">
        <f t="shared" si="1"/>
        <v>0.66249999999999998</v>
      </c>
      <c r="O63" s="21">
        <v>53</v>
      </c>
    </row>
    <row r="64" spans="1:15" ht="15.75" x14ac:dyDescent="0.25">
      <c r="A64" s="41">
        <v>65</v>
      </c>
      <c r="B64" s="32">
        <v>0.37361111111111101</v>
      </c>
      <c r="C64" s="33" t="s">
        <v>203</v>
      </c>
      <c r="D64" s="33" t="s">
        <v>10</v>
      </c>
      <c r="E64" s="34" t="s">
        <v>12</v>
      </c>
      <c r="F64" s="33" t="s">
        <v>27</v>
      </c>
      <c r="G64" s="26" t="s">
        <v>300</v>
      </c>
      <c r="H64" s="26" t="s">
        <v>301</v>
      </c>
      <c r="I64" s="26" t="s">
        <v>310</v>
      </c>
      <c r="J64" s="26" t="s">
        <v>311</v>
      </c>
      <c r="K64" s="26" t="s">
        <v>312</v>
      </c>
      <c r="L64" s="79"/>
      <c r="M64" s="21">
        <v>156</v>
      </c>
      <c r="N64" s="205">
        <f t="shared" si="1"/>
        <v>0.65</v>
      </c>
      <c r="O64" s="21">
        <v>52</v>
      </c>
    </row>
    <row r="65" spans="1:15" ht="15.75" x14ac:dyDescent="0.25">
      <c r="A65" s="41">
        <v>66</v>
      </c>
      <c r="B65" s="32">
        <v>0.37847222222222199</v>
      </c>
      <c r="C65" s="33" t="s">
        <v>203</v>
      </c>
      <c r="D65" s="33" t="s">
        <v>10</v>
      </c>
      <c r="E65" s="34" t="s">
        <v>12</v>
      </c>
      <c r="F65" s="33" t="s">
        <v>27</v>
      </c>
      <c r="G65" s="26" t="s">
        <v>117</v>
      </c>
      <c r="H65" s="26" t="s">
        <v>118</v>
      </c>
      <c r="I65" s="26" t="s">
        <v>125</v>
      </c>
      <c r="J65" s="26" t="s">
        <v>126</v>
      </c>
      <c r="K65" s="26" t="s">
        <v>435</v>
      </c>
      <c r="L65" s="79"/>
      <c r="M65" s="21">
        <v>164.5</v>
      </c>
      <c r="N65" s="205">
        <f t="shared" si="1"/>
        <v>0.68541666666666667</v>
      </c>
      <c r="O65" s="21">
        <v>55</v>
      </c>
    </row>
    <row r="66" spans="1:15" ht="15.75" x14ac:dyDescent="0.25">
      <c r="A66" s="41">
        <v>67</v>
      </c>
      <c r="B66" s="32">
        <v>0.38333333333333303</v>
      </c>
      <c r="C66" s="33" t="s">
        <v>203</v>
      </c>
      <c r="D66" s="33" t="s">
        <v>10</v>
      </c>
      <c r="E66" s="34" t="s">
        <v>12</v>
      </c>
      <c r="F66" s="33" t="s">
        <v>27</v>
      </c>
      <c r="G66" s="26" t="s">
        <v>361</v>
      </c>
      <c r="H66" s="26" t="s">
        <v>361</v>
      </c>
      <c r="I66" s="26" t="s">
        <v>371</v>
      </c>
      <c r="J66" s="26" t="s">
        <v>372</v>
      </c>
      <c r="K66" s="26" t="s">
        <v>373</v>
      </c>
      <c r="L66" s="79"/>
      <c r="M66" s="21">
        <v>158.5</v>
      </c>
      <c r="N66" s="205">
        <f t="shared" si="1"/>
        <v>0.66041666666666665</v>
      </c>
      <c r="O66" s="21">
        <v>53</v>
      </c>
    </row>
    <row r="67" spans="1:15" ht="15.75" x14ac:dyDescent="0.25">
      <c r="A67" s="41">
        <v>68</v>
      </c>
      <c r="B67" s="32">
        <v>0.38819444444444401</v>
      </c>
      <c r="C67" s="33" t="s">
        <v>203</v>
      </c>
      <c r="D67" s="25" t="s">
        <v>10</v>
      </c>
      <c r="E67" s="24" t="s">
        <v>12</v>
      </c>
      <c r="F67" s="25" t="s">
        <v>46</v>
      </c>
      <c r="G67" s="24" t="s">
        <v>255</v>
      </c>
      <c r="H67" s="24" t="s">
        <v>67</v>
      </c>
      <c r="I67" s="24" t="s">
        <v>74</v>
      </c>
      <c r="J67" s="24" t="s">
        <v>75</v>
      </c>
      <c r="K67" s="24" t="s">
        <v>76</v>
      </c>
      <c r="L67" s="79"/>
      <c r="M67" s="21">
        <v>139</v>
      </c>
      <c r="N67" s="205">
        <f t="shared" si="1"/>
        <v>0.57916666666666672</v>
      </c>
      <c r="O67" s="21">
        <v>48</v>
      </c>
    </row>
    <row r="68" spans="1:15" ht="15.75" x14ac:dyDescent="0.25">
      <c r="A68" s="41">
        <v>69</v>
      </c>
      <c r="B68" s="32">
        <v>0.39305555555555499</v>
      </c>
      <c r="C68" s="33" t="s">
        <v>203</v>
      </c>
      <c r="D68" s="33" t="s">
        <v>10</v>
      </c>
      <c r="E68" s="34" t="s">
        <v>12</v>
      </c>
      <c r="F68" s="33" t="s">
        <v>46</v>
      </c>
      <c r="G68" s="26" t="s">
        <v>374</v>
      </c>
      <c r="H68" s="26" t="s">
        <v>375</v>
      </c>
      <c r="I68" s="26" t="s">
        <v>379</v>
      </c>
      <c r="J68" s="26" t="s">
        <v>221</v>
      </c>
      <c r="K68" s="26" t="s">
        <v>384</v>
      </c>
      <c r="L68" s="79"/>
      <c r="M68" s="21" t="s">
        <v>474</v>
      </c>
      <c r="N68" s="205" t="s">
        <v>474</v>
      </c>
      <c r="O68" s="21" t="s">
        <v>474</v>
      </c>
    </row>
    <row r="69" spans="1:15" ht="15.75" x14ac:dyDescent="0.25">
      <c r="A69" s="41">
        <v>70</v>
      </c>
      <c r="B69" s="32">
        <v>0.39791666666666597</v>
      </c>
      <c r="C69" s="33" t="s">
        <v>203</v>
      </c>
      <c r="D69" s="33" t="s">
        <v>10</v>
      </c>
      <c r="E69" s="34" t="s">
        <v>12</v>
      </c>
      <c r="F69" s="33" t="s">
        <v>27</v>
      </c>
      <c r="G69" s="26" t="s">
        <v>386</v>
      </c>
      <c r="H69" s="26" t="s">
        <v>387</v>
      </c>
      <c r="I69" s="26" t="s">
        <v>392</v>
      </c>
      <c r="J69" s="26" t="s">
        <v>393</v>
      </c>
      <c r="K69" s="26" t="s">
        <v>527</v>
      </c>
      <c r="L69" s="79"/>
      <c r="M69" s="21" t="s">
        <v>474</v>
      </c>
      <c r="N69" s="205" t="s">
        <v>474</v>
      </c>
      <c r="O69" s="21" t="s">
        <v>474</v>
      </c>
    </row>
    <row r="70" spans="1:15" ht="15.75" x14ac:dyDescent="0.25">
      <c r="A70" s="41">
        <v>71</v>
      </c>
      <c r="B70" s="32">
        <v>0.40277777777777801</v>
      </c>
      <c r="C70" s="33" t="s">
        <v>203</v>
      </c>
      <c r="D70" s="42" t="s">
        <v>10</v>
      </c>
      <c r="E70" s="35" t="s">
        <v>12</v>
      </c>
      <c r="F70" s="42" t="s">
        <v>27</v>
      </c>
      <c r="G70" s="78" t="s">
        <v>256</v>
      </c>
      <c r="H70" s="78" t="s">
        <v>266</v>
      </c>
      <c r="I70" s="78" t="s">
        <v>172</v>
      </c>
      <c r="J70" s="78" t="s">
        <v>273</v>
      </c>
      <c r="K70" s="78" t="s">
        <v>274</v>
      </c>
      <c r="L70" s="79"/>
      <c r="M70" s="21">
        <v>154.5</v>
      </c>
      <c r="N70" s="205">
        <f t="shared" si="1"/>
        <v>0.64375000000000004</v>
      </c>
      <c r="O70" s="21">
        <v>51</v>
      </c>
    </row>
    <row r="71" spans="1:15" ht="15.75" x14ac:dyDescent="0.25">
      <c r="A71" s="41">
        <v>72</v>
      </c>
      <c r="B71" s="32">
        <v>0.40763888888888899</v>
      </c>
      <c r="C71" s="33" t="s">
        <v>203</v>
      </c>
      <c r="D71" s="33" t="s">
        <v>10</v>
      </c>
      <c r="E71" s="34" t="s">
        <v>12</v>
      </c>
      <c r="F71" s="33" t="s">
        <v>46</v>
      </c>
      <c r="G71" s="26" t="s">
        <v>158</v>
      </c>
      <c r="H71" s="26" t="s">
        <v>159</v>
      </c>
      <c r="I71" s="26" t="s">
        <v>166</v>
      </c>
      <c r="J71" s="26" t="s">
        <v>167</v>
      </c>
      <c r="K71" s="26" t="s">
        <v>168</v>
      </c>
      <c r="L71" s="79"/>
      <c r="M71" s="21" t="s">
        <v>474</v>
      </c>
      <c r="N71" s="205" t="s">
        <v>474</v>
      </c>
      <c r="O71" s="21" t="s">
        <v>474</v>
      </c>
    </row>
    <row r="72" spans="1:15" ht="15.75" x14ac:dyDescent="0.25">
      <c r="A72" s="41">
        <v>73</v>
      </c>
      <c r="B72" s="32">
        <v>0.42708333333333298</v>
      </c>
      <c r="C72" s="33" t="s">
        <v>203</v>
      </c>
      <c r="D72" s="34" t="s">
        <v>10</v>
      </c>
      <c r="E72" s="34" t="s">
        <v>12</v>
      </c>
      <c r="F72" s="33" t="s">
        <v>46</v>
      </c>
      <c r="G72" s="26" t="s">
        <v>158</v>
      </c>
      <c r="H72" s="26" t="s">
        <v>171</v>
      </c>
      <c r="I72" s="26" t="s">
        <v>176</v>
      </c>
      <c r="J72" s="26" t="s">
        <v>177</v>
      </c>
      <c r="K72" s="26" t="s">
        <v>178</v>
      </c>
      <c r="L72" s="79"/>
      <c r="M72" s="21" t="s">
        <v>474</v>
      </c>
      <c r="N72" s="205" t="s">
        <v>474</v>
      </c>
      <c r="O72" s="21" t="s">
        <v>474</v>
      </c>
    </row>
    <row r="73" spans="1:15" ht="15.75" x14ac:dyDescent="0.25">
      <c r="A73" s="41">
        <v>74</v>
      </c>
      <c r="B73" s="32">
        <v>0.43194444444444402</v>
      </c>
      <c r="C73" s="33" t="s">
        <v>203</v>
      </c>
      <c r="D73" s="34" t="s">
        <v>10</v>
      </c>
      <c r="E73" s="37" t="s">
        <v>12</v>
      </c>
      <c r="F73" s="40" t="s">
        <v>46</v>
      </c>
      <c r="G73" s="77" t="s">
        <v>130</v>
      </c>
      <c r="H73" s="77" t="s">
        <v>131</v>
      </c>
      <c r="I73" s="77" t="s">
        <v>137</v>
      </c>
      <c r="J73" s="77" t="s">
        <v>138</v>
      </c>
      <c r="K73" s="77" t="s">
        <v>139</v>
      </c>
      <c r="L73" s="79"/>
      <c r="M73" s="21">
        <v>170.5</v>
      </c>
      <c r="N73" s="205">
        <f t="shared" si="1"/>
        <v>0.7104166666666667</v>
      </c>
      <c r="O73" s="21">
        <v>57</v>
      </c>
    </row>
    <row r="74" spans="1:15" ht="15.75" x14ac:dyDescent="0.25">
      <c r="A74" s="41">
        <v>75</v>
      </c>
      <c r="B74" s="32">
        <v>0.436805555555555</v>
      </c>
      <c r="C74" s="33" t="s">
        <v>192</v>
      </c>
      <c r="D74" s="34" t="s">
        <v>10</v>
      </c>
      <c r="E74" s="34" t="s">
        <v>12</v>
      </c>
      <c r="F74" s="33" t="s">
        <v>27</v>
      </c>
      <c r="G74" s="26" t="s">
        <v>398</v>
      </c>
      <c r="H74" s="26" t="s">
        <v>101</v>
      </c>
      <c r="I74" s="26" t="s">
        <v>376</v>
      </c>
      <c r="J74" s="26" t="s">
        <v>448</v>
      </c>
      <c r="K74" s="26" t="s">
        <v>449</v>
      </c>
      <c r="L74" s="79"/>
      <c r="M74" s="21">
        <v>160.5</v>
      </c>
      <c r="N74" s="205">
        <f t="shared" si="1"/>
        <v>0.66874999999999996</v>
      </c>
      <c r="O74" s="21">
        <v>54</v>
      </c>
    </row>
    <row r="75" spans="1:15" ht="15.75" x14ac:dyDescent="0.25">
      <c r="A75" s="41">
        <v>76</v>
      </c>
      <c r="B75" s="32">
        <v>0.44166666666666599</v>
      </c>
      <c r="C75" s="33" t="s">
        <v>192</v>
      </c>
      <c r="D75" s="34" t="s">
        <v>10</v>
      </c>
      <c r="E75" s="34" t="s">
        <v>12</v>
      </c>
      <c r="F75" s="33" t="s">
        <v>27</v>
      </c>
      <c r="G75" s="26" t="s">
        <v>300</v>
      </c>
      <c r="H75" s="26" t="s">
        <v>313</v>
      </c>
      <c r="I75" s="26" t="s">
        <v>321</v>
      </c>
      <c r="J75" s="26" t="s">
        <v>40</v>
      </c>
      <c r="K75" s="26" t="s">
        <v>322</v>
      </c>
      <c r="L75" s="79"/>
      <c r="M75" s="21">
        <v>156.5</v>
      </c>
      <c r="N75" s="205">
        <f t="shared" si="1"/>
        <v>0.65208333333333335</v>
      </c>
      <c r="O75" s="21">
        <v>53</v>
      </c>
    </row>
    <row r="76" spans="1:15" ht="15.75" x14ac:dyDescent="0.25">
      <c r="A76" s="41">
        <v>77</v>
      </c>
      <c r="B76" s="32">
        <v>0.44652777777777702</v>
      </c>
      <c r="C76" s="33" t="s">
        <v>192</v>
      </c>
      <c r="D76" s="34" t="s">
        <v>10</v>
      </c>
      <c r="E76" s="34" t="s">
        <v>12</v>
      </c>
      <c r="F76" s="33" t="s">
        <v>27</v>
      </c>
      <c r="G76" s="26" t="s">
        <v>22</v>
      </c>
      <c r="H76" s="26" t="s">
        <v>22</v>
      </c>
      <c r="I76" s="26" t="s">
        <v>45</v>
      </c>
      <c r="J76" s="26" t="s">
        <v>32</v>
      </c>
      <c r="K76" s="26" t="s">
        <v>33</v>
      </c>
      <c r="L76" s="79"/>
      <c r="M76" s="21">
        <v>163</v>
      </c>
      <c r="N76" s="205">
        <f t="shared" si="1"/>
        <v>0.6791666666666667</v>
      </c>
      <c r="O76" s="21">
        <v>54</v>
      </c>
    </row>
    <row r="77" spans="1:15" ht="15.75" x14ac:dyDescent="0.25">
      <c r="A77" s="41">
        <v>78</v>
      </c>
      <c r="B77" s="32">
        <v>0.45138888888888801</v>
      </c>
      <c r="C77" s="33" t="s">
        <v>192</v>
      </c>
      <c r="D77" s="34" t="s">
        <v>10</v>
      </c>
      <c r="E77" s="34" t="s">
        <v>12</v>
      </c>
      <c r="F77" s="33" t="s">
        <v>27</v>
      </c>
      <c r="G77" s="26" t="s">
        <v>399</v>
      </c>
      <c r="H77" s="26" t="s">
        <v>405</v>
      </c>
      <c r="I77" s="26" t="s">
        <v>328</v>
      </c>
      <c r="J77" s="26" t="s">
        <v>408</v>
      </c>
      <c r="K77" s="26" t="s">
        <v>409</v>
      </c>
      <c r="L77" s="79"/>
      <c r="M77" s="21">
        <v>163.5</v>
      </c>
      <c r="N77" s="205">
        <f t="shared" si="1"/>
        <v>0.68125000000000002</v>
      </c>
      <c r="O77" s="21">
        <v>54</v>
      </c>
    </row>
    <row r="78" spans="1:15" ht="15.75" x14ac:dyDescent="0.25">
      <c r="A78" s="41">
        <v>79</v>
      </c>
      <c r="B78" s="32">
        <v>0.45624999999999899</v>
      </c>
      <c r="C78" s="33" t="s">
        <v>192</v>
      </c>
      <c r="D78" s="34" t="s">
        <v>10</v>
      </c>
      <c r="E78" s="35" t="s">
        <v>12</v>
      </c>
      <c r="F78" s="42" t="s">
        <v>27</v>
      </c>
      <c r="G78" s="78" t="s">
        <v>256</v>
      </c>
      <c r="H78" s="78" t="s">
        <v>90</v>
      </c>
      <c r="I78" s="78" t="s">
        <v>262</v>
      </c>
      <c r="J78" s="78" t="s">
        <v>263</v>
      </c>
      <c r="K78" s="78" t="s">
        <v>264</v>
      </c>
      <c r="L78" s="79"/>
      <c r="M78" s="21">
        <v>170</v>
      </c>
      <c r="N78" s="205">
        <f t="shared" si="1"/>
        <v>0.70833333333333337</v>
      </c>
      <c r="O78" s="21">
        <v>58</v>
      </c>
    </row>
    <row r="79" spans="1:15" ht="15.75" x14ac:dyDescent="0.25">
      <c r="A79" s="41">
        <v>80</v>
      </c>
      <c r="B79" s="32">
        <v>0.46111111111110997</v>
      </c>
      <c r="C79" s="33" t="s">
        <v>192</v>
      </c>
      <c r="D79" s="34" t="s">
        <v>10</v>
      </c>
      <c r="E79" s="34" t="s">
        <v>12</v>
      </c>
      <c r="F79" s="33" t="s">
        <v>27</v>
      </c>
      <c r="G79" s="26" t="s">
        <v>207</v>
      </c>
      <c r="H79" s="26" t="s">
        <v>220</v>
      </c>
      <c r="I79" s="26" t="s">
        <v>187</v>
      </c>
      <c r="J79" s="26" t="s">
        <v>226</v>
      </c>
      <c r="K79" s="26" t="s">
        <v>227</v>
      </c>
      <c r="L79" s="79"/>
      <c r="M79" s="21">
        <v>170</v>
      </c>
      <c r="N79" s="205">
        <f t="shared" si="1"/>
        <v>0.70833333333333337</v>
      </c>
      <c r="O79" s="21">
        <v>57</v>
      </c>
    </row>
    <row r="80" spans="1:15" ht="15.75" x14ac:dyDescent="0.25">
      <c r="A80" s="41">
        <v>81</v>
      </c>
      <c r="B80" s="32">
        <v>0.46597222222222101</v>
      </c>
      <c r="C80" s="33" t="s">
        <v>192</v>
      </c>
      <c r="D80" s="34" t="s">
        <v>10</v>
      </c>
      <c r="E80" s="24" t="s">
        <v>12</v>
      </c>
      <c r="F80" s="25" t="s">
        <v>46</v>
      </c>
      <c r="G80" s="24" t="s">
        <v>255</v>
      </c>
      <c r="H80" s="26" t="s">
        <v>47</v>
      </c>
      <c r="I80" s="24" t="s">
        <v>57</v>
      </c>
      <c r="J80" s="24" t="s">
        <v>58</v>
      </c>
      <c r="K80" s="24" t="s">
        <v>59</v>
      </c>
      <c r="L80" s="79"/>
      <c r="M80" s="21" t="s">
        <v>521</v>
      </c>
      <c r="N80" s="205" t="s">
        <v>521</v>
      </c>
      <c r="O80" s="21" t="s">
        <v>521</v>
      </c>
    </row>
    <row r="81" spans="1:15" ht="15.75" x14ac:dyDescent="0.25">
      <c r="A81" s="41">
        <v>82</v>
      </c>
      <c r="B81" s="32">
        <v>0.47083333333333199</v>
      </c>
      <c r="C81" s="33" t="s">
        <v>192</v>
      </c>
      <c r="D81" s="37" t="s">
        <v>10</v>
      </c>
      <c r="E81" s="34" t="s">
        <v>12</v>
      </c>
      <c r="F81" s="33" t="s">
        <v>46</v>
      </c>
      <c r="G81" s="26" t="s">
        <v>326</v>
      </c>
      <c r="H81" s="26" t="s">
        <v>341</v>
      </c>
      <c r="I81" s="26" t="s">
        <v>140</v>
      </c>
      <c r="J81" s="26" t="s">
        <v>351</v>
      </c>
      <c r="K81" s="26" t="s">
        <v>352</v>
      </c>
      <c r="L81" s="79"/>
      <c r="M81" s="21">
        <v>152.5</v>
      </c>
      <c r="N81" s="205">
        <f t="shared" si="1"/>
        <v>0.63541666666666663</v>
      </c>
      <c r="O81" s="21">
        <v>52</v>
      </c>
    </row>
    <row r="82" spans="1:15" ht="15.75" x14ac:dyDescent="0.25">
      <c r="A82" s="41">
        <v>83</v>
      </c>
      <c r="B82" s="32">
        <v>0.47569444444444298</v>
      </c>
      <c r="C82" s="33" t="s">
        <v>192</v>
      </c>
      <c r="D82" s="34" t="s">
        <v>10</v>
      </c>
      <c r="E82" s="34" t="s">
        <v>12</v>
      </c>
      <c r="F82" s="33" t="s">
        <v>27</v>
      </c>
      <c r="G82" s="26" t="s">
        <v>207</v>
      </c>
      <c r="H82" s="26" t="s">
        <v>208</v>
      </c>
      <c r="I82" s="26" t="s">
        <v>217</v>
      </c>
      <c r="J82" s="26" t="s">
        <v>218</v>
      </c>
      <c r="K82" s="26" t="s">
        <v>219</v>
      </c>
      <c r="L82" s="79"/>
      <c r="M82" s="21">
        <v>171</v>
      </c>
      <c r="N82" s="205">
        <f t="shared" si="1"/>
        <v>0.71250000000000002</v>
      </c>
      <c r="O82" s="21">
        <v>57</v>
      </c>
    </row>
    <row r="83" spans="1:15" ht="15.75" x14ac:dyDescent="0.25">
      <c r="A83" s="41">
        <v>84</v>
      </c>
      <c r="B83" s="32">
        <v>0.48055555555555401</v>
      </c>
      <c r="C83" s="33" t="s">
        <v>192</v>
      </c>
      <c r="D83" s="34" t="s">
        <v>10</v>
      </c>
      <c r="E83" s="34" t="s">
        <v>12</v>
      </c>
      <c r="F83" s="33" t="s">
        <v>27</v>
      </c>
      <c r="G83" s="26" t="s">
        <v>77</v>
      </c>
      <c r="H83" s="26" t="s">
        <v>101</v>
      </c>
      <c r="I83" s="26" t="s">
        <v>107</v>
      </c>
      <c r="J83" s="26" t="s">
        <v>482</v>
      </c>
      <c r="K83" s="26" t="s">
        <v>483</v>
      </c>
      <c r="L83" s="79"/>
      <c r="M83" s="21">
        <v>173</v>
      </c>
      <c r="N83" s="205">
        <f t="shared" si="1"/>
        <v>0.72083333333333333</v>
      </c>
      <c r="O83" s="21">
        <v>58</v>
      </c>
    </row>
    <row r="84" spans="1:15" ht="15.75" x14ac:dyDescent="0.25">
      <c r="A84" s="41">
        <v>85</v>
      </c>
      <c r="B84" s="32">
        <v>0.485416666666665</v>
      </c>
      <c r="C84" s="33" t="s">
        <v>192</v>
      </c>
      <c r="D84" s="93" t="s">
        <v>10</v>
      </c>
      <c r="E84" s="93" t="s">
        <v>12</v>
      </c>
      <c r="F84" s="94" t="s">
        <v>27</v>
      </c>
      <c r="G84" s="95" t="s">
        <v>77</v>
      </c>
      <c r="H84" s="95" t="s">
        <v>90</v>
      </c>
      <c r="I84" s="95" t="s">
        <v>98</v>
      </c>
      <c r="J84" s="95" t="s">
        <v>99</v>
      </c>
      <c r="K84" s="95" t="s">
        <v>100</v>
      </c>
      <c r="L84" s="79"/>
      <c r="M84" s="21">
        <v>167</v>
      </c>
      <c r="N84" s="205">
        <f t="shared" si="1"/>
        <v>0.6958333333333333</v>
      </c>
      <c r="O84" s="21">
        <v>56</v>
      </c>
    </row>
    <row r="85" spans="1:15" ht="15.75" x14ac:dyDescent="0.25">
      <c r="A85" s="41">
        <v>86</v>
      </c>
      <c r="B85" s="32">
        <v>0.52430555555555403</v>
      </c>
      <c r="C85" s="33" t="s">
        <v>192</v>
      </c>
      <c r="D85" s="33" t="s">
        <v>10</v>
      </c>
      <c r="E85" s="34" t="s">
        <v>11</v>
      </c>
      <c r="F85" s="33" t="s">
        <v>21</v>
      </c>
      <c r="G85" s="26" t="s">
        <v>293</v>
      </c>
      <c r="H85" s="26" t="s">
        <v>23</v>
      </c>
      <c r="I85" s="26" t="s">
        <v>294</v>
      </c>
      <c r="J85" s="26" t="s">
        <v>295</v>
      </c>
      <c r="K85" s="26" t="s">
        <v>296</v>
      </c>
      <c r="L85" s="79"/>
      <c r="M85" s="21" t="s">
        <v>474</v>
      </c>
      <c r="N85" s="205" t="s">
        <v>474</v>
      </c>
      <c r="O85" s="21" t="s">
        <v>474</v>
      </c>
    </row>
    <row r="86" spans="1:15" ht="15.75" x14ac:dyDescent="0.25">
      <c r="A86" s="41">
        <v>87</v>
      </c>
      <c r="B86" s="32">
        <v>0.52916666666666501</v>
      </c>
      <c r="C86" s="33" t="s">
        <v>192</v>
      </c>
      <c r="D86" s="33" t="s">
        <v>10</v>
      </c>
      <c r="E86" s="34" t="s">
        <v>11</v>
      </c>
      <c r="F86" s="33" t="s">
        <v>21</v>
      </c>
      <c r="G86" s="26" t="s">
        <v>399</v>
      </c>
      <c r="H86" s="26" t="s">
        <v>23</v>
      </c>
      <c r="I86" s="26" t="s">
        <v>430</v>
      </c>
      <c r="J86" s="26" t="s">
        <v>431</v>
      </c>
      <c r="K86" s="26" t="s">
        <v>432</v>
      </c>
      <c r="L86" s="79"/>
      <c r="M86" s="21">
        <v>174</v>
      </c>
      <c r="N86" s="205">
        <f t="shared" ref="N86:N112" si="2">M86/270</f>
        <v>0.64444444444444449</v>
      </c>
      <c r="O86" s="21">
        <v>66</v>
      </c>
    </row>
    <row r="87" spans="1:15" ht="15.75" x14ac:dyDescent="0.25">
      <c r="A87" s="41">
        <v>88</v>
      </c>
      <c r="B87" s="32">
        <v>0.53402777777777599</v>
      </c>
      <c r="C87" s="33" t="s">
        <v>192</v>
      </c>
      <c r="D87" s="33" t="s">
        <v>10</v>
      </c>
      <c r="E87" s="34" t="s">
        <v>11</v>
      </c>
      <c r="F87" s="33" t="s">
        <v>21</v>
      </c>
      <c r="G87" s="26" t="s">
        <v>77</v>
      </c>
      <c r="H87" s="26" t="s">
        <v>78</v>
      </c>
      <c r="I87" s="26" t="s">
        <v>259</v>
      </c>
      <c r="J87" s="26" t="s">
        <v>494</v>
      </c>
      <c r="K87" s="26" t="s">
        <v>495</v>
      </c>
      <c r="L87" s="79"/>
      <c r="M87" s="21">
        <v>179.5</v>
      </c>
      <c r="N87" s="205">
        <f t="shared" si="2"/>
        <v>0.66481481481481486</v>
      </c>
      <c r="O87" s="21">
        <v>67</v>
      </c>
    </row>
    <row r="88" spans="1:15" ht="15.75" x14ac:dyDescent="0.25">
      <c r="A88" s="41">
        <v>89</v>
      </c>
      <c r="B88" s="32">
        <v>0.53888888888888697</v>
      </c>
      <c r="C88" s="33" t="s">
        <v>192</v>
      </c>
      <c r="D88" s="33" t="s">
        <v>10</v>
      </c>
      <c r="E88" s="34" t="s">
        <v>11</v>
      </c>
      <c r="F88" s="33" t="s">
        <v>21</v>
      </c>
      <c r="G88" s="26" t="s">
        <v>207</v>
      </c>
      <c r="H88" s="26"/>
      <c r="I88" s="26" t="s">
        <v>231</v>
      </c>
      <c r="J88" s="26" t="s">
        <v>232</v>
      </c>
      <c r="K88" s="26" t="s">
        <v>233</v>
      </c>
      <c r="L88" s="79"/>
      <c r="M88" s="21">
        <v>185.5</v>
      </c>
      <c r="N88" s="205">
        <f t="shared" si="2"/>
        <v>0.687037037037037</v>
      </c>
      <c r="O88" s="21">
        <v>68</v>
      </c>
    </row>
    <row r="89" spans="1:15" ht="15.75" x14ac:dyDescent="0.25">
      <c r="A89" s="41">
        <v>90</v>
      </c>
      <c r="B89" s="32">
        <v>0.54374999999999796</v>
      </c>
      <c r="C89" s="33" t="s">
        <v>192</v>
      </c>
      <c r="D89" s="33" t="s">
        <v>10</v>
      </c>
      <c r="E89" s="34" t="s">
        <v>11</v>
      </c>
      <c r="F89" s="33" t="s">
        <v>21</v>
      </c>
      <c r="G89" s="26" t="s">
        <v>399</v>
      </c>
      <c r="H89" s="26" t="s">
        <v>405</v>
      </c>
      <c r="I89" s="26" t="s">
        <v>418</v>
      </c>
      <c r="J89" s="26" t="s">
        <v>419</v>
      </c>
      <c r="K89" s="26" t="s">
        <v>420</v>
      </c>
      <c r="L89" s="79"/>
      <c r="M89" s="21">
        <v>180</v>
      </c>
      <c r="N89" s="205">
        <f t="shared" si="2"/>
        <v>0.66666666666666663</v>
      </c>
      <c r="O89" s="21">
        <v>68</v>
      </c>
    </row>
    <row r="90" spans="1:15" ht="15.75" x14ac:dyDescent="0.25">
      <c r="A90" s="41">
        <v>91</v>
      </c>
      <c r="B90" s="36">
        <v>0.54861111111110905</v>
      </c>
      <c r="C90" s="33" t="s">
        <v>192</v>
      </c>
      <c r="D90" s="33" t="s">
        <v>10</v>
      </c>
      <c r="E90" s="34" t="s">
        <v>11</v>
      </c>
      <c r="F90" s="33" t="s">
        <v>27</v>
      </c>
      <c r="G90" s="26" t="s">
        <v>399</v>
      </c>
      <c r="H90" s="26" t="s">
        <v>400</v>
      </c>
      <c r="I90" s="26" t="s">
        <v>401</v>
      </c>
      <c r="J90" s="26" t="s">
        <v>402</v>
      </c>
      <c r="K90" s="26" t="s">
        <v>403</v>
      </c>
      <c r="L90" s="26"/>
      <c r="M90" s="21">
        <v>185</v>
      </c>
      <c r="N90" s="205">
        <f t="shared" si="2"/>
        <v>0.68518518518518523</v>
      </c>
      <c r="O90" s="21">
        <v>68</v>
      </c>
    </row>
    <row r="91" spans="1:15" ht="15.75" x14ac:dyDescent="0.25">
      <c r="A91" s="41">
        <v>92</v>
      </c>
      <c r="B91" s="32">
        <v>0.55347222222222003</v>
      </c>
      <c r="C91" s="33" t="s">
        <v>192</v>
      </c>
      <c r="D91" s="25" t="s">
        <v>10</v>
      </c>
      <c r="E91" s="24" t="s">
        <v>11</v>
      </c>
      <c r="F91" s="25" t="s">
        <v>46</v>
      </c>
      <c r="G91" s="26" t="s">
        <v>207</v>
      </c>
      <c r="H91" s="26" t="s">
        <v>208</v>
      </c>
      <c r="I91" s="26" t="s">
        <v>209</v>
      </c>
      <c r="J91" s="26" t="s">
        <v>210</v>
      </c>
      <c r="K91" s="26" t="s">
        <v>211</v>
      </c>
      <c r="L91" s="79"/>
      <c r="M91" s="21">
        <v>184.5</v>
      </c>
      <c r="N91" s="205">
        <f t="shared" si="2"/>
        <v>0.68333333333333335</v>
      </c>
      <c r="O91" s="21">
        <v>69</v>
      </c>
    </row>
    <row r="92" spans="1:15" ht="15.75" x14ac:dyDescent="0.25">
      <c r="A92" s="41">
        <v>93</v>
      </c>
      <c r="B92" s="32">
        <v>0.55833333333333102</v>
      </c>
      <c r="C92" s="33" t="s">
        <v>192</v>
      </c>
      <c r="D92" s="33" t="s">
        <v>10</v>
      </c>
      <c r="E92" s="34" t="s">
        <v>11</v>
      </c>
      <c r="F92" s="33" t="s">
        <v>385</v>
      </c>
      <c r="G92" s="26" t="s">
        <v>207</v>
      </c>
      <c r="H92" s="26" t="s">
        <v>220</v>
      </c>
      <c r="I92" s="26" t="s">
        <v>107</v>
      </c>
      <c r="J92" s="26" t="s">
        <v>221</v>
      </c>
      <c r="K92" s="26" t="s">
        <v>222</v>
      </c>
      <c r="L92" s="79"/>
      <c r="M92" s="21">
        <v>182.5</v>
      </c>
      <c r="N92" s="205">
        <f t="shared" si="2"/>
        <v>0.67592592592592593</v>
      </c>
      <c r="O92" s="21">
        <v>68</v>
      </c>
    </row>
    <row r="93" spans="1:15" ht="15.75" x14ac:dyDescent="0.25">
      <c r="A93" s="41">
        <v>94</v>
      </c>
      <c r="B93" s="32">
        <v>0.563194444444442</v>
      </c>
      <c r="C93" s="33" t="s">
        <v>192</v>
      </c>
      <c r="D93" s="33" t="s">
        <v>10</v>
      </c>
      <c r="E93" s="34" t="s">
        <v>11</v>
      </c>
      <c r="F93" s="33" t="s">
        <v>46</v>
      </c>
      <c r="G93" s="26" t="s">
        <v>158</v>
      </c>
      <c r="H93" s="26" t="s">
        <v>171</v>
      </c>
      <c r="I93" s="26" t="s">
        <v>87</v>
      </c>
      <c r="J93" s="26" t="s">
        <v>174</v>
      </c>
      <c r="K93" s="26" t="s">
        <v>175</v>
      </c>
      <c r="L93" s="80"/>
      <c r="M93" s="21" t="s">
        <v>474</v>
      </c>
      <c r="N93" s="205" t="s">
        <v>474</v>
      </c>
      <c r="O93" s="21" t="s">
        <v>474</v>
      </c>
    </row>
    <row r="94" spans="1:15" ht="15.75" x14ac:dyDescent="0.25">
      <c r="A94" s="41">
        <v>95</v>
      </c>
      <c r="B94" s="32">
        <v>0.56805555555555298</v>
      </c>
      <c r="C94" s="33" t="s">
        <v>192</v>
      </c>
      <c r="D94" s="33" t="s">
        <v>10</v>
      </c>
      <c r="E94" s="37" t="s">
        <v>11</v>
      </c>
      <c r="F94" s="40" t="s">
        <v>46</v>
      </c>
      <c r="G94" s="77" t="s">
        <v>130</v>
      </c>
      <c r="H94" s="77" t="s">
        <v>131</v>
      </c>
      <c r="I94" s="77" t="s">
        <v>134</v>
      </c>
      <c r="J94" s="77" t="s">
        <v>135</v>
      </c>
      <c r="K94" s="77" t="s">
        <v>136</v>
      </c>
      <c r="L94" s="26"/>
      <c r="M94" s="21">
        <v>173.5</v>
      </c>
      <c r="N94" s="205">
        <f t="shared" si="2"/>
        <v>0.6425925925925926</v>
      </c>
      <c r="O94" s="21">
        <v>65</v>
      </c>
    </row>
    <row r="95" spans="1:15" ht="15.75" x14ac:dyDescent="0.25">
      <c r="A95" s="41">
        <v>96</v>
      </c>
      <c r="B95" s="32">
        <v>0.57291666666666397</v>
      </c>
      <c r="C95" s="33" t="s">
        <v>192</v>
      </c>
      <c r="D95" s="42" t="s">
        <v>10</v>
      </c>
      <c r="E95" s="34" t="s">
        <v>11</v>
      </c>
      <c r="F95" s="33" t="s">
        <v>46</v>
      </c>
      <c r="G95" s="26" t="s">
        <v>326</v>
      </c>
      <c r="H95" s="26" t="s">
        <v>327</v>
      </c>
      <c r="I95" s="26" t="s">
        <v>328</v>
      </c>
      <c r="J95" s="26" t="s">
        <v>329</v>
      </c>
      <c r="K95" s="26" t="s">
        <v>330</v>
      </c>
      <c r="L95" s="79"/>
      <c r="M95" s="21">
        <v>190</v>
      </c>
      <c r="N95" s="205">
        <f t="shared" si="2"/>
        <v>0.70370370370370372</v>
      </c>
      <c r="O95" s="21">
        <v>71</v>
      </c>
    </row>
    <row r="96" spans="1:15" ht="15.75" x14ac:dyDescent="0.25">
      <c r="A96" s="41">
        <v>97</v>
      </c>
      <c r="B96" s="32">
        <v>0.57777777777777495</v>
      </c>
      <c r="C96" s="33" t="s">
        <v>192</v>
      </c>
      <c r="D96" s="33" t="s">
        <v>10</v>
      </c>
      <c r="E96" s="34" t="s">
        <v>11</v>
      </c>
      <c r="F96" s="33" t="s">
        <v>27</v>
      </c>
      <c r="G96" s="26" t="s">
        <v>77</v>
      </c>
      <c r="H96" s="26" t="s">
        <v>90</v>
      </c>
      <c r="I96" s="26" t="s">
        <v>28</v>
      </c>
      <c r="J96" s="26" t="s">
        <v>93</v>
      </c>
      <c r="K96" s="26" t="s">
        <v>94</v>
      </c>
      <c r="L96" s="79"/>
      <c r="M96" s="21">
        <v>188.5</v>
      </c>
      <c r="N96" s="205">
        <f t="shared" si="2"/>
        <v>0.69814814814814818</v>
      </c>
      <c r="O96" s="21">
        <v>70</v>
      </c>
    </row>
    <row r="97" spans="1:15" ht="15.75" x14ac:dyDescent="0.25">
      <c r="A97" s="41">
        <v>98</v>
      </c>
      <c r="B97" s="32">
        <v>0.58263888888888604</v>
      </c>
      <c r="C97" s="33" t="s">
        <v>192</v>
      </c>
      <c r="D97" s="33" t="s">
        <v>10</v>
      </c>
      <c r="E97" s="37" t="s">
        <v>11</v>
      </c>
      <c r="F97" s="33" t="s">
        <v>27</v>
      </c>
      <c r="G97" s="26" t="s">
        <v>22</v>
      </c>
      <c r="H97" s="26" t="s">
        <v>22</v>
      </c>
      <c r="I97" s="26" t="s">
        <v>39</v>
      </c>
      <c r="J97" s="26" t="s">
        <v>40</v>
      </c>
      <c r="K97" s="26" t="s">
        <v>41</v>
      </c>
      <c r="L97" s="79"/>
      <c r="M97" s="21">
        <v>184</v>
      </c>
      <c r="N97" s="205">
        <f t="shared" si="2"/>
        <v>0.68148148148148147</v>
      </c>
      <c r="O97" s="21">
        <v>68</v>
      </c>
    </row>
    <row r="98" spans="1:15" ht="15.75" x14ac:dyDescent="0.25">
      <c r="A98" s="41">
        <v>99</v>
      </c>
      <c r="B98" s="32">
        <v>0.58749999999999702</v>
      </c>
      <c r="C98" s="33" t="s">
        <v>192</v>
      </c>
      <c r="D98" s="33" t="s">
        <v>10</v>
      </c>
      <c r="E98" s="34" t="s">
        <v>11</v>
      </c>
      <c r="F98" s="33" t="s">
        <v>27</v>
      </c>
      <c r="G98" s="26" t="s">
        <v>300</v>
      </c>
      <c r="H98" s="26" t="s">
        <v>301</v>
      </c>
      <c r="I98" s="26" t="s">
        <v>87</v>
      </c>
      <c r="J98" s="26" t="s">
        <v>302</v>
      </c>
      <c r="K98" s="26" t="s">
        <v>303</v>
      </c>
      <c r="L98" s="79"/>
      <c r="M98" s="21">
        <v>183</v>
      </c>
      <c r="N98" s="205">
        <f t="shared" si="2"/>
        <v>0.67777777777777781</v>
      </c>
      <c r="O98" s="21">
        <v>67</v>
      </c>
    </row>
    <row r="99" spans="1:15" ht="15.75" x14ac:dyDescent="0.25">
      <c r="A99" s="41">
        <v>100</v>
      </c>
      <c r="B99" s="32">
        <v>0.59236111111110801</v>
      </c>
      <c r="C99" s="33" t="s">
        <v>192</v>
      </c>
      <c r="D99" s="33" t="s">
        <v>10</v>
      </c>
      <c r="E99" s="34" t="s">
        <v>11</v>
      </c>
      <c r="F99" s="33" t="s">
        <v>27</v>
      </c>
      <c r="G99" s="26" t="s">
        <v>22</v>
      </c>
      <c r="H99" s="26" t="s">
        <v>23</v>
      </c>
      <c r="I99" s="26" t="s">
        <v>28</v>
      </c>
      <c r="J99" s="26" t="s">
        <v>29</v>
      </c>
      <c r="K99" s="26" t="s">
        <v>30</v>
      </c>
      <c r="L99" s="79"/>
      <c r="M99" s="21" t="s">
        <v>474</v>
      </c>
      <c r="N99" s="205" t="s">
        <v>474</v>
      </c>
      <c r="O99" s="21" t="s">
        <v>474</v>
      </c>
    </row>
    <row r="100" spans="1:15" ht="15.75" x14ac:dyDescent="0.25">
      <c r="A100" s="41">
        <v>101</v>
      </c>
      <c r="B100" s="32">
        <v>0.59722222222221899</v>
      </c>
      <c r="C100" s="33" t="s">
        <v>192</v>
      </c>
      <c r="D100" s="33" t="s">
        <v>10</v>
      </c>
      <c r="E100" s="34" t="s">
        <v>11</v>
      </c>
      <c r="F100" s="33" t="s">
        <v>46</v>
      </c>
      <c r="G100" s="26" t="s">
        <v>158</v>
      </c>
      <c r="H100" s="26" t="s">
        <v>159</v>
      </c>
      <c r="I100" s="26" t="s">
        <v>160</v>
      </c>
      <c r="J100" s="26" t="s">
        <v>161</v>
      </c>
      <c r="K100" s="26" t="s">
        <v>162</v>
      </c>
      <c r="L100" s="79"/>
      <c r="M100" s="21" t="s">
        <v>474</v>
      </c>
      <c r="N100" s="205" t="s">
        <v>474</v>
      </c>
      <c r="O100" s="21" t="s">
        <v>474</v>
      </c>
    </row>
    <row r="101" spans="1:15" ht="15.75" x14ac:dyDescent="0.25">
      <c r="A101" s="41">
        <v>102</v>
      </c>
      <c r="B101" s="32">
        <v>0.61180555555555205</v>
      </c>
      <c r="C101" s="33" t="s">
        <v>192</v>
      </c>
      <c r="D101" s="33" t="s">
        <v>10</v>
      </c>
      <c r="E101" s="34" t="s">
        <v>11</v>
      </c>
      <c r="F101" s="33" t="s">
        <v>27</v>
      </c>
      <c r="G101" s="26" t="s">
        <v>398</v>
      </c>
      <c r="H101" s="26" t="s">
        <v>101</v>
      </c>
      <c r="I101" s="26" t="s">
        <v>532</v>
      </c>
      <c r="J101" s="26" t="s">
        <v>436</v>
      </c>
      <c r="K101" s="26" t="s">
        <v>437</v>
      </c>
      <c r="L101" s="79"/>
      <c r="M101" s="21" t="s">
        <v>474</v>
      </c>
      <c r="N101" s="205" t="s">
        <v>474</v>
      </c>
      <c r="O101" s="21" t="s">
        <v>474</v>
      </c>
    </row>
    <row r="102" spans="1:15" ht="15.75" x14ac:dyDescent="0.25">
      <c r="A102" s="41">
        <v>103</v>
      </c>
      <c r="B102" s="32">
        <v>0.61666666666666303</v>
      </c>
      <c r="C102" s="33" t="s">
        <v>192</v>
      </c>
      <c r="D102" s="25" t="s">
        <v>10</v>
      </c>
      <c r="E102" s="24" t="s">
        <v>11</v>
      </c>
      <c r="F102" s="25" t="s">
        <v>46</v>
      </c>
      <c r="G102" s="24" t="s">
        <v>255</v>
      </c>
      <c r="H102" s="26" t="s">
        <v>47</v>
      </c>
      <c r="I102" s="24" t="s">
        <v>51</v>
      </c>
      <c r="J102" s="24" t="s">
        <v>52</v>
      </c>
      <c r="K102" s="24" t="s">
        <v>53</v>
      </c>
      <c r="L102" s="79"/>
      <c r="M102" s="21">
        <v>187</v>
      </c>
      <c r="N102" s="205">
        <f t="shared" si="2"/>
        <v>0.69259259259259254</v>
      </c>
      <c r="O102" s="21">
        <v>70</v>
      </c>
    </row>
    <row r="103" spans="1:15" ht="15.75" x14ac:dyDescent="0.25">
      <c r="A103" s="41">
        <v>104</v>
      </c>
      <c r="B103" s="32">
        <v>0.62152777777777501</v>
      </c>
      <c r="C103" s="33" t="s">
        <v>192</v>
      </c>
      <c r="D103" s="33" t="s">
        <v>10</v>
      </c>
      <c r="E103" s="34" t="s">
        <v>11</v>
      </c>
      <c r="F103" s="33" t="s">
        <v>27</v>
      </c>
      <c r="G103" s="26" t="s">
        <v>361</v>
      </c>
      <c r="H103" s="26" t="s">
        <v>361</v>
      </c>
      <c r="I103" s="26" t="s">
        <v>365</v>
      </c>
      <c r="J103" s="26" t="s">
        <v>366</v>
      </c>
      <c r="K103" s="26" t="s">
        <v>367</v>
      </c>
      <c r="L103" s="79"/>
      <c r="M103" s="21" t="s">
        <v>474</v>
      </c>
      <c r="N103" s="205" t="s">
        <v>474</v>
      </c>
      <c r="O103" s="21" t="s">
        <v>474</v>
      </c>
    </row>
    <row r="104" spans="1:15" ht="15.75" x14ac:dyDescent="0.25">
      <c r="A104" s="41">
        <v>106</v>
      </c>
      <c r="B104" s="32">
        <v>0.63124999999999698</v>
      </c>
      <c r="C104" s="33" t="s">
        <v>192</v>
      </c>
      <c r="D104" s="33" t="s">
        <v>10</v>
      </c>
      <c r="E104" s="34" t="s">
        <v>11</v>
      </c>
      <c r="F104" s="33" t="s">
        <v>46</v>
      </c>
      <c r="G104" s="26" t="s">
        <v>326</v>
      </c>
      <c r="H104" s="26" t="s">
        <v>341</v>
      </c>
      <c r="I104" s="26" t="s">
        <v>342</v>
      </c>
      <c r="J104" s="26" t="s">
        <v>343</v>
      </c>
      <c r="K104" s="26" t="s">
        <v>344</v>
      </c>
      <c r="L104" s="26"/>
      <c r="M104" s="21">
        <v>179.5</v>
      </c>
      <c r="N104" s="205">
        <f t="shared" si="2"/>
        <v>0.66481481481481486</v>
      </c>
      <c r="O104" s="21">
        <v>68</v>
      </c>
    </row>
    <row r="105" spans="1:15" ht="15.75" x14ac:dyDescent="0.25">
      <c r="A105" s="41">
        <v>107</v>
      </c>
      <c r="B105" s="32">
        <v>0.63611111111110796</v>
      </c>
      <c r="C105" s="33" t="s">
        <v>192</v>
      </c>
      <c r="D105" s="33" t="s">
        <v>10</v>
      </c>
      <c r="E105" s="34" t="s">
        <v>11</v>
      </c>
      <c r="F105" s="33" t="s">
        <v>27</v>
      </c>
      <c r="G105" s="26" t="s">
        <v>386</v>
      </c>
      <c r="H105" s="26" t="s">
        <v>387</v>
      </c>
      <c r="I105" s="26" t="s">
        <v>524</v>
      </c>
      <c r="J105" s="26" t="s">
        <v>525</v>
      </c>
      <c r="K105" s="26" t="s">
        <v>526</v>
      </c>
      <c r="L105" s="80"/>
      <c r="M105" s="21">
        <v>172.5</v>
      </c>
      <c r="N105" s="205">
        <f t="shared" si="2"/>
        <v>0.63888888888888884</v>
      </c>
      <c r="O105" s="21">
        <v>64</v>
      </c>
    </row>
    <row r="106" spans="1:15" ht="15.75" x14ac:dyDescent="0.25">
      <c r="A106" s="41">
        <v>108</v>
      </c>
      <c r="B106" s="32">
        <v>0.64097222222221895</v>
      </c>
      <c r="C106" s="33" t="s">
        <v>192</v>
      </c>
      <c r="D106" s="33" t="s">
        <v>10</v>
      </c>
      <c r="E106" s="34" t="s">
        <v>11</v>
      </c>
      <c r="F106" s="33" t="s">
        <v>27</v>
      </c>
      <c r="G106" s="26" t="s">
        <v>117</v>
      </c>
      <c r="H106" s="26" t="s">
        <v>118</v>
      </c>
      <c r="I106" s="26" t="s">
        <v>122</v>
      </c>
      <c r="J106" s="26" t="s">
        <v>123</v>
      </c>
      <c r="K106" s="26" t="s">
        <v>124</v>
      </c>
      <c r="L106" s="80"/>
      <c r="M106" s="21">
        <v>184.5</v>
      </c>
      <c r="N106" s="205">
        <f t="shared" si="2"/>
        <v>0.68333333333333335</v>
      </c>
      <c r="O106" s="21">
        <v>69</v>
      </c>
    </row>
    <row r="107" spans="1:15" ht="15.75" x14ac:dyDescent="0.25">
      <c r="A107" s="41">
        <v>109</v>
      </c>
      <c r="B107" s="32">
        <v>0.64583333333333337</v>
      </c>
      <c r="C107" s="33" t="s">
        <v>192</v>
      </c>
      <c r="D107" s="33" t="s">
        <v>10</v>
      </c>
      <c r="E107" s="34" t="s">
        <v>11</v>
      </c>
      <c r="F107" s="33" t="s">
        <v>27</v>
      </c>
      <c r="G107" s="26" t="s">
        <v>361</v>
      </c>
      <c r="H107" s="26" t="s">
        <v>361</v>
      </c>
      <c r="I107" s="26" t="s">
        <v>134</v>
      </c>
      <c r="J107" s="26" t="s">
        <v>363</v>
      </c>
      <c r="K107" s="26" t="s">
        <v>364</v>
      </c>
      <c r="L107" s="26"/>
      <c r="M107" s="21">
        <v>174.5</v>
      </c>
      <c r="N107" s="205">
        <f t="shared" si="2"/>
        <v>0.64629629629629626</v>
      </c>
      <c r="O107" s="21">
        <v>65</v>
      </c>
    </row>
    <row r="108" spans="1:15" ht="15.75" x14ac:dyDescent="0.25">
      <c r="A108" s="41">
        <v>110</v>
      </c>
      <c r="B108" s="32">
        <v>0.65069444444444102</v>
      </c>
      <c r="C108" s="33" t="s">
        <v>192</v>
      </c>
      <c r="D108" s="33" t="s">
        <v>10</v>
      </c>
      <c r="E108" s="34" t="s">
        <v>11</v>
      </c>
      <c r="F108" s="33" t="s">
        <v>46</v>
      </c>
      <c r="G108" s="24" t="s">
        <v>255</v>
      </c>
      <c r="H108" s="24" t="s">
        <v>67</v>
      </c>
      <c r="I108" s="24" t="s">
        <v>68</v>
      </c>
      <c r="J108" s="24" t="s">
        <v>69</v>
      </c>
      <c r="K108" s="24" t="s">
        <v>70</v>
      </c>
      <c r="L108" s="79"/>
      <c r="M108" s="21">
        <v>189.5</v>
      </c>
      <c r="N108" s="205">
        <f t="shared" si="2"/>
        <v>0.70185185185185184</v>
      </c>
      <c r="O108" s="21">
        <v>70</v>
      </c>
    </row>
    <row r="109" spans="1:15" ht="15.75" x14ac:dyDescent="0.25">
      <c r="A109" s="41">
        <v>111</v>
      </c>
      <c r="B109" s="32">
        <v>0.65555555555555201</v>
      </c>
      <c r="C109" s="33" t="s">
        <v>192</v>
      </c>
      <c r="D109" s="33" t="s">
        <v>10</v>
      </c>
      <c r="E109" s="34" t="s">
        <v>11</v>
      </c>
      <c r="F109" s="33" t="s">
        <v>27</v>
      </c>
      <c r="G109" s="26" t="s">
        <v>207</v>
      </c>
      <c r="H109" s="26" t="s">
        <v>208</v>
      </c>
      <c r="I109" s="26" t="s">
        <v>140</v>
      </c>
      <c r="J109" s="26" t="s">
        <v>212</v>
      </c>
      <c r="K109" s="26" t="s">
        <v>213</v>
      </c>
      <c r="L109" s="26"/>
      <c r="M109" s="21">
        <v>184.5</v>
      </c>
      <c r="N109" s="205">
        <f t="shared" si="2"/>
        <v>0.68333333333333335</v>
      </c>
      <c r="O109" s="21">
        <v>69</v>
      </c>
    </row>
    <row r="110" spans="1:15" ht="15.75" x14ac:dyDescent="0.25">
      <c r="A110" s="41">
        <v>112</v>
      </c>
      <c r="B110" s="32">
        <v>0.66041666666666299</v>
      </c>
      <c r="C110" s="33" t="s">
        <v>192</v>
      </c>
      <c r="D110" s="33" t="s">
        <v>10</v>
      </c>
      <c r="E110" s="34" t="s">
        <v>11</v>
      </c>
      <c r="F110" s="33" t="s">
        <v>46</v>
      </c>
      <c r="G110" s="26" t="s">
        <v>374</v>
      </c>
      <c r="H110" s="26" t="s">
        <v>375</v>
      </c>
      <c r="I110" s="26" t="s">
        <v>379</v>
      </c>
      <c r="J110" s="26" t="s">
        <v>235</v>
      </c>
      <c r="K110" s="26" t="s">
        <v>380</v>
      </c>
      <c r="L110" s="77"/>
      <c r="M110" s="21" t="s">
        <v>474</v>
      </c>
      <c r="N110" s="205" t="s">
        <v>474</v>
      </c>
      <c r="O110" s="21" t="s">
        <v>474</v>
      </c>
    </row>
    <row r="111" spans="1:15" ht="15.75" x14ac:dyDescent="0.25">
      <c r="A111" s="41">
        <v>113</v>
      </c>
      <c r="B111" s="32">
        <v>0.66527777777777397</v>
      </c>
      <c r="C111" s="33" t="s">
        <v>192</v>
      </c>
      <c r="D111" s="33" t="s">
        <v>10</v>
      </c>
      <c r="E111" s="35" t="s">
        <v>11</v>
      </c>
      <c r="F111" s="42" t="s">
        <v>27</v>
      </c>
      <c r="G111" s="78" t="s">
        <v>256</v>
      </c>
      <c r="H111" s="78" t="s">
        <v>266</v>
      </c>
      <c r="I111" s="78" t="s">
        <v>267</v>
      </c>
      <c r="J111" s="78" t="s">
        <v>268</v>
      </c>
      <c r="K111" s="78" t="s">
        <v>269</v>
      </c>
      <c r="L111" s="80"/>
      <c r="M111" s="21">
        <v>188.5</v>
      </c>
      <c r="N111" s="205">
        <f t="shared" si="2"/>
        <v>0.69814814814814818</v>
      </c>
      <c r="O111" s="21">
        <v>70</v>
      </c>
    </row>
    <row r="112" spans="1:15" ht="15.75" x14ac:dyDescent="0.25">
      <c r="A112" s="41">
        <v>114</v>
      </c>
      <c r="B112" s="32">
        <v>0.67013888888888495</v>
      </c>
      <c r="C112" s="33" t="s">
        <v>192</v>
      </c>
      <c r="D112" s="33" t="s">
        <v>10</v>
      </c>
      <c r="E112" s="34" t="s">
        <v>11</v>
      </c>
      <c r="F112" s="33" t="s">
        <v>27</v>
      </c>
      <c r="G112" s="26" t="s">
        <v>77</v>
      </c>
      <c r="H112" s="26" t="s">
        <v>101</v>
      </c>
      <c r="I112" s="26" t="s">
        <v>102</v>
      </c>
      <c r="J112" s="26" t="s">
        <v>88</v>
      </c>
      <c r="K112" s="26" t="s">
        <v>103</v>
      </c>
      <c r="L112" s="26"/>
      <c r="M112" s="21">
        <v>185.5</v>
      </c>
      <c r="N112" s="205">
        <f t="shared" si="2"/>
        <v>0.687037037037037</v>
      </c>
      <c r="O112" s="21">
        <v>69</v>
      </c>
    </row>
    <row r="113" spans="1:15" ht="15.75" x14ac:dyDescent="0.25">
      <c r="A113" s="41">
        <v>120</v>
      </c>
      <c r="B113" s="39">
        <v>0.35416666666666669</v>
      </c>
      <c r="C113" s="33" t="s">
        <v>193</v>
      </c>
      <c r="D113" s="33" t="s">
        <v>13</v>
      </c>
      <c r="E113" s="34" t="s">
        <v>15</v>
      </c>
      <c r="F113" s="33" t="s">
        <v>21</v>
      </c>
      <c r="G113" s="26" t="s">
        <v>399</v>
      </c>
      <c r="H113" s="26" t="s">
        <v>405</v>
      </c>
      <c r="I113" s="26" t="s">
        <v>421</v>
      </c>
      <c r="J113" s="26" t="s">
        <v>422</v>
      </c>
      <c r="K113" s="26" t="s">
        <v>423</v>
      </c>
      <c r="L113" s="21"/>
      <c r="M113" s="21">
        <v>153</v>
      </c>
      <c r="N113" s="205">
        <f>M113/230</f>
        <v>0.66521739130434787</v>
      </c>
      <c r="O113" s="21">
        <v>40.5</v>
      </c>
    </row>
    <row r="114" spans="1:15" ht="15.75" x14ac:dyDescent="0.25">
      <c r="A114" s="41">
        <v>121</v>
      </c>
      <c r="B114" s="39">
        <v>0.35902777777777778</v>
      </c>
      <c r="C114" s="33" t="s">
        <v>193</v>
      </c>
      <c r="D114" s="33" t="s">
        <v>181</v>
      </c>
      <c r="E114" s="34" t="s">
        <v>15</v>
      </c>
      <c r="F114" s="33" t="s">
        <v>46</v>
      </c>
      <c r="G114" s="26" t="s">
        <v>158</v>
      </c>
      <c r="H114" s="26" t="s">
        <v>182</v>
      </c>
      <c r="I114" s="26" t="s">
        <v>183</v>
      </c>
      <c r="J114" s="26" t="s">
        <v>184</v>
      </c>
      <c r="K114" s="26" t="s">
        <v>185</v>
      </c>
      <c r="L114" s="21"/>
      <c r="M114" s="21"/>
      <c r="N114" s="205">
        <f t="shared" ref="N114:N132" si="3">M114/230</f>
        <v>0</v>
      </c>
      <c r="O114" s="21"/>
    </row>
    <row r="115" spans="1:15" ht="15.75" x14ac:dyDescent="0.25">
      <c r="A115" s="41">
        <v>122</v>
      </c>
      <c r="B115" s="39">
        <v>0.36388888888888898</v>
      </c>
      <c r="C115" s="33" t="s">
        <v>193</v>
      </c>
      <c r="D115" s="33" t="s">
        <v>13</v>
      </c>
      <c r="E115" s="34" t="s">
        <v>15</v>
      </c>
      <c r="F115" s="33" t="s">
        <v>27</v>
      </c>
      <c r="G115" s="26" t="s">
        <v>386</v>
      </c>
      <c r="H115" s="26" t="s">
        <v>23</v>
      </c>
      <c r="I115" s="26" t="s">
        <v>392</v>
      </c>
      <c r="J115" s="26" t="s">
        <v>393</v>
      </c>
      <c r="K115" s="26" t="s">
        <v>473</v>
      </c>
      <c r="L115" s="21"/>
      <c r="M115" s="21" t="s">
        <v>474</v>
      </c>
      <c r="N115" s="205" t="s">
        <v>474</v>
      </c>
      <c r="O115" s="21" t="s">
        <v>474</v>
      </c>
    </row>
    <row r="116" spans="1:15" ht="15.75" x14ac:dyDescent="0.25">
      <c r="A116" s="41">
        <v>123</v>
      </c>
      <c r="B116" s="39">
        <v>0.36875000000000002</v>
      </c>
      <c r="C116" s="33" t="s">
        <v>193</v>
      </c>
      <c r="D116" s="33" t="s">
        <v>13</v>
      </c>
      <c r="E116" s="34" t="s">
        <v>15</v>
      </c>
      <c r="F116" s="33" t="s">
        <v>27</v>
      </c>
      <c r="G116" s="26" t="s">
        <v>398</v>
      </c>
      <c r="H116" s="26" t="s">
        <v>445</v>
      </c>
      <c r="I116" s="26" t="s">
        <v>376</v>
      </c>
      <c r="J116" s="26" t="s">
        <v>448</v>
      </c>
      <c r="K116" s="26" t="s">
        <v>449</v>
      </c>
      <c r="L116" s="21"/>
      <c r="M116" s="21">
        <v>152.5</v>
      </c>
      <c r="N116" s="205">
        <f t="shared" si="3"/>
        <v>0.66304347826086951</v>
      </c>
      <c r="O116" s="21">
        <v>40.5</v>
      </c>
    </row>
    <row r="117" spans="1:15" ht="15.75" x14ac:dyDescent="0.25">
      <c r="A117" s="41">
        <v>124</v>
      </c>
      <c r="B117" s="39">
        <v>0.37361111111111101</v>
      </c>
      <c r="C117" s="33" t="s">
        <v>193</v>
      </c>
      <c r="D117" s="33" t="s">
        <v>13</v>
      </c>
      <c r="E117" s="34" t="s">
        <v>15</v>
      </c>
      <c r="F117" s="33" t="s">
        <v>27</v>
      </c>
      <c r="G117" s="26" t="s">
        <v>457</v>
      </c>
      <c r="H117" s="26" t="s">
        <v>458</v>
      </c>
      <c r="I117" s="26" t="s">
        <v>460</v>
      </c>
      <c r="J117" s="26" t="s">
        <v>461</v>
      </c>
      <c r="K117" s="26" t="s">
        <v>462</v>
      </c>
      <c r="L117" s="21"/>
      <c r="M117" s="21">
        <v>156</v>
      </c>
      <c r="N117" s="205">
        <f t="shared" si="3"/>
        <v>0.67826086956521736</v>
      </c>
      <c r="O117" s="21">
        <v>40.5</v>
      </c>
    </row>
    <row r="118" spans="1:15" ht="15.75" x14ac:dyDescent="0.25">
      <c r="A118" s="41">
        <v>125</v>
      </c>
      <c r="B118" s="39">
        <v>0.37847222222222199</v>
      </c>
      <c r="C118" s="33" t="s">
        <v>193</v>
      </c>
      <c r="D118" s="42" t="s">
        <v>13</v>
      </c>
      <c r="E118" s="35" t="s">
        <v>15</v>
      </c>
      <c r="F118" s="42" t="s">
        <v>27</v>
      </c>
      <c r="G118" s="78" t="s">
        <v>256</v>
      </c>
      <c r="H118" s="78" t="s">
        <v>266</v>
      </c>
      <c r="I118" s="78" t="s">
        <v>172</v>
      </c>
      <c r="J118" s="78" t="s">
        <v>273</v>
      </c>
      <c r="K118" s="78" t="s">
        <v>274</v>
      </c>
      <c r="L118" s="21"/>
      <c r="M118" s="21">
        <v>138</v>
      </c>
      <c r="N118" s="205">
        <f t="shared" si="3"/>
        <v>0.6</v>
      </c>
      <c r="O118" s="21">
        <v>36.5</v>
      </c>
    </row>
    <row r="119" spans="1:15" ht="15.75" x14ac:dyDescent="0.25">
      <c r="A119" s="41">
        <v>126</v>
      </c>
      <c r="B119" s="39">
        <v>0.38333333333333303</v>
      </c>
      <c r="C119" s="33" t="s">
        <v>193</v>
      </c>
      <c r="D119" s="33" t="s">
        <v>13</v>
      </c>
      <c r="E119" s="34" t="s">
        <v>15</v>
      </c>
      <c r="F119" s="33" t="s">
        <v>27</v>
      </c>
      <c r="G119" s="26" t="s">
        <v>300</v>
      </c>
      <c r="H119" s="26" t="s">
        <v>323</v>
      </c>
      <c r="I119" s="26" t="s">
        <v>304</v>
      </c>
      <c r="J119" s="26" t="s">
        <v>305</v>
      </c>
      <c r="K119" s="26" t="s">
        <v>306</v>
      </c>
      <c r="L119" s="21"/>
      <c r="M119" s="21">
        <v>152.5</v>
      </c>
      <c r="N119" s="205">
        <f t="shared" si="3"/>
        <v>0.66304347826086951</v>
      </c>
      <c r="O119" s="21">
        <v>40.5</v>
      </c>
    </row>
    <row r="120" spans="1:15" ht="15.75" x14ac:dyDescent="0.25">
      <c r="A120" s="41">
        <v>127</v>
      </c>
      <c r="B120" s="39">
        <v>0.38819444444444401</v>
      </c>
      <c r="C120" s="33" t="s">
        <v>193</v>
      </c>
      <c r="D120" s="33" t="s">
        <v>181</v>
      </c>
      <c r="E120" s="34" t="s">
        <v>15</v>
      </c>
      <c r="F120" s="33" t="s">
        <v>46</v>
      </c>
      <c r="G120" s="26" t="s">
        <v>158</v>
      </c>
      <c r="H120" s="26" t="s">
        <v>186</v>
      </c>
      <c r="I120" s="26" t="s">
        <v>176</v>
      </c>
      <c r="J120" s="26" t="s">
        <v>177</v>
      </c>
      <c r="K120" s="26" t="s">
        <v>178</v>
      </c>
      <c r="L120" s="21"/>
      <c r="M120" s="21" t="s">
        <v>474</v>
      </c>
      <c r="N120" s="205" t="s">
        <v>474</v>
      </c>
      <c r="O120" s="21" t="s">
        <v>474</v>
      </c>
    </row>
    <row r="121" spans="1:15" ht="15.75" x14ac:dyDescent="0.25">
      <c r="A121" s="96">
        <v>128</v>
      </c>
      <c r="B121" s="97">
        <v>0.39305555555555499</v>
      </c>
      <c r="C121" s="91" t="s">
        <v>193</v>
      </c>
      <c r="D121" s="91" t="s">
        <v>13</v>
      </c>
      <c r="E121" s="92" t="s">
        <v>15</v>
      </c>
      <c r="F121" s="91" t="s">
        <v>27</v>
      </c>
      <c r="G121" s="98" t="s">
        <v>398</v>
      </c>
      <c r="H121" s="98" t="s">
        <v>23</v>
      </c>
      <c r="I121" s="98" t="s">
        <v>297</v>
      </c>
      <c r="J121" s="98" t="s">
        <v>438</v>
      </c>
      <c r="K121" s="101" t="s">
        <v>531</v>
      </c>
      <c r="L121" s="21"/>
      <c r="M121" s="21">
        <v>146.5</v>
      </c>
      <c r="N121" s="205">
        <f t="shared" si="3"/>
        <v>0.63695652173913042</v>
      </c>
      <c r="O121" s="21">
        <v>37.5</v>
      </c>
    </row>
    <row r="122" spans="1:15" ht="15.75" x14ac:dyDescent="0.25">
      <c r="A122" s="41">
        <v>129</v>
      </c>
      <c r="B122" s="39">
        <v>0.39791666666666597</v>
      </c>
      <c r="C122" s="33" t="s">
        <v>193</v>
      </c>
      <c r="D122" s="33" t="s">
        <v>13</v>
      </c>
      <c r="E122" s="34" t="s">
        <v>15</v>
      </c>
      <c r="F122" s="33" t="s">
        <v>27</v>
      </c>
      <c r="G122" s="26" t="s">
        <v>300</v>
      </c>
      <c r="H122" s="26" t="s">
        <v>324</v>
      </c>
      <c r="I122" s="26" t="s">
        <v>321</v>
      </c>
      <c r="J122" s="26" t="s">
        <v>40</v>
      </c>
      <c r="K122" s="102" t="s">
        <v>322</v>
      </c>
      <c r="L122" s="21"/>
      <c r="M122" s="21">
        <v>148</v>
      </c>
      <c r="N122" s="205">
        <f t="shared" si="3"/>
        <v>0.64347826086956517</v>
      </c>
      <c r="O122" s="21">
        <v>39.5</v>
      </c>
    </row>
    <row r="123" spans="1:15" ht="15.75" x14ac:dyDescent="0.25">
      <c r="A123" s="41">
        <v>130</v>
      </c>
      <c r="B123" s="39">
        <v>0.40277777777777801</v>
      </c>
      <c r="C123" s="33" t="s">
        <v>193</v>
      </c>
      <c r="D123" s="40" t="s">
        <v>13</v>
      </c>
      <c r="E123" s="34" t="s">
        <v>15</v>
      </c>
      <c r="F123" s="40" t="s">
        <v>46</v>
      </c>
      <c r="G123" s="26" t="s">
        <v>326</v>
      </c>
      <c r="H123" s="26" t="s">
        <v>327</v>
      </c>
      <c r="I123" s="26" t="s">
        <v>338</v>
      </c>
      <c r="J123" s="26" t="s">
        <v>339</v>
      </c>
      <c r="K123" s="102" t="s">
        <v>340</v>
      </c>
      <c r="L123" s="21"/>
      <c r="M123" s="21">
        <v>151.5</v>
      </c>
      <c r="N123" s="205">
        <f t="shared" si="3"/>
        <v>0.65869565217391302</v>
      </c>
      <c r="O123" s="21">
        <v>40.5</v>
      </c>
    </row>
    <row r="124" spans="1:15" ht="15.75" x14ac:dyDescent="0.25">
      <c r="A124" s="41">
        <v>131</v>
      </c>
      <c r="B124" s="39">
        <v>0.40763888888888899</v>
      </c>
      <c r="C124" s="33" t="s">
        <v>193</v>
      </c>
      <c r="D124" s="33" t="s">
        <v>13</v>
      </c>
      <c r="E124" s="34" t="s">
        <v>15</v>
      </c>
      <c r="F124" s="33" t="s">
        <v>27</v>
      </c>
      <c r="G124" s="26" t="s">
        <v>399</v>
      </c>
      <c r="H124" s="26" t="s">
        <v>405</v>
      </c>
      <c r="I124" s="26" t="s">
        <v>328</v>
      </c>
      <c r="J124" s="26" t="s">
        <v>408</v>
      </c>
      <c r="K124" s="102" t="s">
        <v>409</v>
      </c>
      <c r="L124" s="20"/>
      <c r="M124" s="21">
        <v>144.5</v>
      </c>
      <c r="N124" s="205">
        <f t="shared" si="3"/>
        <v>0.62826086956521743</v>
      </c>
      <c r="O124" s="21">
        <v>38</v>
      </c>
    </row>
    <row r="125" spans="1:15" ht="15.75" x14ac:dyDescent="0.25">
      <c r="A125" s="41">
        <v>132</v>
      </c>
      <c r="B125" s="39">
        <v>0.41249999999999998</v>
      </c>
      <c r="C125" s="41" t="s">
        <v>193</v>
      </c>
      <c r="D125" s="42" t="s">
        <v>13</v>
      </c>
      <c r="E125" s="35" t="s">
        <v>15</v>
      </c>
      <c r="F125" s="42" t="s">
        <v>27</v>
      </c>
      <c r="G125" s="78" t="s">
        <v>256</v>
      </c>
      <c r="H125" s="78" t="s">
        <v>90</v>
      </c>
      <c r="I125" s="78" t="s">
        <v>257</v>
      </c>
      <c r="J125" s="78" t="s">
        <v>258</v>
      </c>
      <c r="K125" s="103" t="s">
        <v>492</v>
      </c>
      <c r="L125" s="21"/>
      <c r="M125" s="21">
        <v>149</v>
      </c>
      <c r="N125" s="205">
        <f t="shared" si="3"/>
        <v>0.64782608695652177</v>
      </c>
      <c r="O125" s="21">
        <v>39</v>
      </c>
    </row>
    <row r="126" spans="1:15" ht="15.75" x14ac:dyDescent="0.25">
      <c r="A126" s="41">
        <v>135</v>
      </c>
      <c r="B126" s="39">
        <v>0.42708333333333298</v>
      </c>
      <c r="C126" s="33" t="s">
        <v>193</v>
      </c>
      <c r="D126" s="33" t="s">
        <v>13</v>
      </c>
      <c r="E126" s="34" t="s">
        <v>15</v>
      </c>
      <c r="F126" s="33" t="s">
        <v>27</v>
      </c>
      <c r="G126" s="26" t="s">
        <v>207</v>
      </c>
      <c r="H126" s="26" t="s">
        <v>246</v>
      </c>
      <c r="I126" s="26" t="s">
        <v>107</v>
      </c>
      <c r="J126" s="26" t="s">
        <v>221</v>
      </c>
      <c r="K126" s="102" t="s">
        <v>222</v>
      </c>
      <c r="L126" s="21"/>
      <c r="M126" s="21">
        <v>151.5</v>
      </c>
      <c r="N126" s="205">
        <f t="shared" si="3"/>
        <v>0.65869565217391302</v>
      </c>
      <c r="O126" s="21">
        <v>39</v>
      </c>
    </row>
    <row r="127" spans="1:15" ht="15.75" x14ac:dyDescent="0.25">
      <c r="A127" s="41">
        <v>136</v>
      </c>
      <c r="B127" s="39">
        <v>0.43194444444444402</v>
      </c>
      <c r="C127" s="33" t="s">
        <v>193</v>
      </c>
      <c r="D127" s="33" t="s">
        <v>13</v>
      </c>
      <c r="E127" s="34" t="s">
        <v>15</v>
      </c>
      <c r="F127" s="33" t="s">
        <v>46</v>
      </c>
      <c r="G127" s="77" t="s">
        <v>130</v>
      </c>
      <c r="H127" s="77" t="s">
        <v>150</v>
      </c>
      <c r="I127" s="77" t="s">
        <v>134</v>
      </c>
      <c r="J127" s="77" t="s">
        <v>135</v>
      </c>
      <c r="K127" s="104" t="s">
        <v>151</v>
      </c>
      <c r="L127" s="77"/>
      <c r="M127" s="21">
        <v>148.5</v>
      </c>
      <c r="N127" s="205">
        <f t="shared" si="3"/>
        <v>0.64565217391304353</v>
      </c>
      <c r="O127" s="21">
        <v>39</v>
      </c>
    </row>
    <row r="128" spans="1:15" ht="15.75" x14ac:dyDescent="0.25">
      <c r="A128" s="41">
        <v>137</v>
      </c>
      <c r="B128" s="39">
        <v>0.44652777777777702</v>
      </c>
      <c r="C128" s="33" t="s">
        <v>193</v>
      </c>
      <c r="D128" s="40" t="s">
        <v>13</v>
      </c>
      <c r="E128" s="34" t="s">
        <v>15</v>
      </c>
      <c r="F128" s="40" t="s">
        <v>46</v>
      </c>
      <c r="G128" s="77" t="s">
        <v>130</v>
      </c>
      <c r="H128" s="77" t="s">
        <v>143</v>
      </c>
      <c r="I128" s="77" t="s">
        <v>140</v>
      </c>
      <c r="J128" s="77" t="s">
        <v>141</v>
      </c>
      <c r="K128" s="104" t="s">
        <v>142</v>
      </c>
      <c r="L128" s="21"/>
      <c r="M128" s="21">
        <v>161</v>
      </c>
      <c r="N128" s="205">
        <f t="shared" si="3"/>
        <v>0.7</v>
      </c>
      <c r="O128" s="21">
        <v>42</v>
      </c>
    </row>
    <row r="129" spans="1:15" ht="15.75" x14ac:dyDescent="0.25">
      <c r="A129" s="41">
        <v>138</v>
      </c>
      <c r="B129" s="39">
        <v>0.45138888888888901</v>
      </c>
      <c r="C129" s="33" t="s">
        <v>193</v>
      </c>
      <c r="D129" s="25" t="s">
        <v>13</v>
      </c>
      <c r="E129" s="24" t="s">
        <v>15</v>
      </c>
      <c r="F129" s="25" t="s">
        <v>46</v>
      </c>
      <c r="G129" s="24" t="s">
        <v>255</v>
      </c>
      <c r="H129" s="24" t="s">
        <v>60</v>
      </c>
      <c r="I129" s="24" t="s">
        <v>54</v>
      </c>
      <c r="J129" s="24" t="s">
        <v>55</v>
      </c>
      <c r="K129" s="105" t="s">
        <v>56</v>
      </c>
      <c r="L129" s="21"/>
      <c r="M129" s="21">
        <v>139</v>
      </c>
      <c r="N129" s="205">
        <f t="shared" si="3"/>
        <v>0.60434782608695647</v>
      </c>
      <c r="O129" s="21">
        <v>36</v>
      </c>
    </row>
    <row r="130" spans="1:15" ht="15.75" x14ac:dyDescent="0.25">
      <c r="A130" s="41">
        <v>139</v>
      </c>
      <c r="B130" s="39">
        <v>0.45624999999999999</v>
      </c>
      <c r="C130" s="33" t="s">
        <v>193</v>
      </c>
      <c r="D130" s="33" t="s">
        <v>13</v>
      </c>
      <c r="E130" s="34" t="s">
        <v>15</v>
      </c>
      <c r="F130" s="33" t="s">
        <v>27</v>
      </c>
      <c r="G130" s="26" t="s">
        <v>293</v>
      </c>
      <c r="H130" s="26" t="s">
        <v>23</v>
      </c>
      <c r="I130" s="26" t="s">
        <v>297</v>
      </c>
      <c r="J130" s="26" t="s">
        <v>298</v>
      </c>
      <c r="K130" s="102" t="s">
        <v>299</v>
      </c>
      <c r="L130" s="21"/>
      <c r="M130" s="21">
        <v>154.5</v>
      </c>
      <c r="N130" s="205">
        <f t="shared" si="3"/>
        <v>0.67173913043478262</v>
      </c>
      <c r="O130" s="21">
        <v>40.5</v>
      </c>
    </row>
    <row r="131" spans="1:15" ht="15.75" x14ac:dyDescent="0.25">
      <c r="A131" s="41">
        <v>140</v>
      </c>
      <c r="B131" s="39">
        <v>0.46111111111111103</v>
      </c>
      <c r="C131" s="33" t="s">
        <v>193</v>
      </c>
      <c r="D131" s="33" t="s">
        <v>13</v>
      </c>
      <c r="E131" s="34" t="s">
        <v>15</v>
      </c>
      <c r="F131" s="33" t="s">
        <v>46</v>
      </c>
      <c r="G131" s="26" t="s">
        <v>326</v>
      </c>
      <c r="H131" s="26" t="s">
        <v>341</v>
      </c>
      <c r="I131" s="26" t="s">
        <v>342</v>
      </c>
      <c r="J131" s="26" t="s">
        <v>343</v>
      </c>
      <c r="K131" s="102" t="s">
        <v>344</v>
      </c>
      <c r="L131" s="21"/>
      <c r="M131" s="21">
        <v>146.5</v>
      </c>
      <c r="N131" s="205">
        <f t="shared" si="3"/>
        <v>0.63695652173913042</v>
      </c>
      <c r="O131" s="21">
        <v>38</v>
      </c>
    </row>
    <row r="132" spans="1:15" ht="15.75" x14ac:dyDescent="0.25">
      <c r="A132" s="41">
        <v>141</v>
      </c>
      <c r="B132" s="39">
        <v>0.46597222222222201</v>
      </c>
      <c r="C132" s="33" t="s">
        <v>193</v>
      </c>
      <c r="D132" s="33" t="s">
        <v>13</v>
      </c>
      <c r="E132" s="34" t="s">
        <v>15</v>
      </c>
      <c r="F132" s="33" t="s">
        <v>27</v>
      </c>
      <c r="G132" s="26" t="s">
        <v>77</v>
      </c>
      <c r="H132" s="26" t="s">
        <v>101</v>
      </c>
      <c r="I132" s="26" t="s">
        <v>98</v>
      </c>
      <c r="J132" s="26" t="s">
        <v>99</v>
      </c>
      <c r="K132" s="102" t="s">
        <v>100</v>
      </c>
      <c r="L132" s="21"/>
      <c r="M132" s="21">
        <v>152</v>
      </c>
      <c r="N132" s="205">
        <f t="shared" si="3"/>
        <v>0.66086956521739126</v>
      </c>
      <c r="O132" s="21">
        <v>40.5</v>
      </c>
    </row>
    <row r="133" spans="1:15" ht="15.75" x14ac:dyDescent="0.25">
      <c r="A133" s="41">
        <v>142</v>
      </c>
      <c r="B133" s="39">
        <v>0.49513888888889102</v>
      </c>
      <c r="C133" s="43" t="s">
        <v>193</v>
      </c>
      <c r="D133" s="33" t="s">
        <v>13</v>
      </c>
      <c r="E133" s="34" t="s">
        <v>16</v>
      </c>
      <c r="F133" s="33" t="s">
        <v>21</v>
      </c>
      <c r="G133" s="26" t="s">
        <v>399</v>
      </c>
      <c r="H133" s="26" t="s">
        <v>405</v>
      </c>
      <c r="I133" s="26" t="s">
        <v>424</v>
      </c>
      <c r="J133" s="26" t="s">
        <v>425</v>
      </c>
      <c r="K133" s="26" t="s">
        <v>426</v>
      </c>
      <c r="L133" s="21"/>
      <c r="M133" s="21">
        <v>177</v>
      </c>
      <c r="N133" s="205">
        <f>M133/260</f>
        <v>0.68076923076923079</v>
      </c>
      <c r="O133" s="21">
        <v>54</v>
      </c>
    </row>
    <row r="134" spans="1:15" ht="15.75" x14ac:dyDescent="0.25">
      <c r="A134" s="41">
        <v>143</v>
      </c>
      <c r="B134" s="81">
        <v>0.500000000000003</v>
      </c>
      <c r="C134" s="33" t="s">
        <v>193</v>
      </c>
      <c r="D134" s="33" t="s">
        <v>13</v>
      </c>
      <c r="E134" s="34" t="s">
        <v>16</v>
      </c>
      <c r="F134" s="33" t="s">
        <v>21</v>
      </c>
      <c r="G134" s="26" t="s">
        <v>399</v>
      </c>
      <c r="H134" s="26" t="s">
        <v>23</v>
      </c>
      <c r="I134" s="26" t="s">
        <v>418</v>
      </c>
      <c r="J134" s="26" t="s">
        <v>419</v>
      </c>
      <c r="K134" s="102" t="s">
        <v>420</v>
      </c>
      <c r="L134" s="21"/>
      <c r="M134" s="21">
        <v>169.5</v>
      </c>
      <c r="N134" s="205">
        <f t="shared" ref="N134:N153" si="4">M134/260</f>
        <v>0.65192307692307694</v>
      </c>
      <c r="O134" s="21">
        <v>52</v>
      </c>
    </row>
    <row r="135" spans="1:15" ht="15.75" x14ac:dyDescent="0.25">
      <c r="A135" s="41">
        <v>144</v>
      </c>
      <c r="B135" s="39">
        <v>0.50486111111111498</v>
      </c>
      <c r="C135" s="33" t="s">
        <v>193</v>
      </c>
      <c r="D135" s="42" t="s">
        <v>13</v>
      </c>
      <c r="E135" s="35" t="s">
        <v>16</v>
      </c>
      <c r="F135" s="42" t="s">
        <v>27</v>
      </c>
      <c r="G135" s="26" t="s">
        <v>398</v>
      </c>
      <c r="H135" s="26" t="s">
        <v>445</v>
      </c>
      <c r="I135" s="26" t="s">
        <v>442</v>
      </c>
      <c r="J135" s="26" t="s">
        <v>443</v>
      </c>
      <c r="K135" s="26" t="s">
        <v>444</v>
      </c>
      <c r="L135" s="21"/>
      <c r="M135" s="21">
        <v>157</v>
      </c>
      <c r="N135" s="205">
        <f t="shared" si="4"/>
        <v>0.60384615384615381</v>
      </c>
      <c r="O135" s="21">
        <v>49</v>
      </c>
    </row>
    <row r="136" spans="1:15" ht="15.75" x14ac:dyDescent="0.25">
      <c r="A136" s="41">
        <v>145</v>
      </c>
      <c r="B136" s="39">
        <v>0.50972222222222696</v>
      </c>
      <c r="C136" s="33" t="s">
        <v>193</v>
      </c>
      <c r="D136" s="33" t="s">
        <v>13</v>
      </c>
      <c r="E136" s="34" t="s">
        <v>16</v>
      </c>
      <c r="F136" s="33" t="s">
        <v>27</v>
      </c>
      <c r="G136" s="26" t="s">
        <v>207</v>
      </c>
      <c r="H136" s="26" t="s">
        <v>242</v>
      </c>
      <c r="I136" s="26" t="s">
        <v>243</v>
      </c>
      <c r="J136" s="26" t="s">
        <v>244</v>
      </c>
      <c r="K136" s="102" t="s">
        <v>245</v>
      </c>
      <c r="L136" s="21"/>
      <c r="M136" s="21">
        <v>187.5</v>
      </c>
      <c r="N136" s="205">
        <f t="shared" si="4"/>
        <v>0.72115384615384615</v>
      </c>
      <c r="O136" s="21">
        <v>58</v>
      </c>
    </row>
    <row r="137" spans="1:15" ht="15.75" x14ac:dyDescent="0.25">
      <c r="A137" s="41">
        <v>146</v>
      </c>
      <c r="B137" s="39">
        <v>0.51458333333333905</v>
      </c>
      <c r="C137" s="33" t="s">
        <v>193</v>
      </c>
      <c r="D137" s="33" t="s">
        <v>13</v>
      </c>
      <c r="E137" s="34" t="s">
        <v>16</v>
      </c>
      <c r="F137" s="33" t="s">
        <v>46</v>
      </c>
      <c r="G137" s="26" t="s">
        <v>326</v>
      </c>
      <c r="H137" s="26" t="s">
        <v>327</v>
      </c>
      <c r="I137" s="26" t="s">
        <v>334</v>
      </c>
      <c r="J137" s="26" t="s">
        <v>335</v>
      </c>
      <c r="K137" s="102" t="s">
        <v>336</v>
      </c>
      <c r="L137" s="21"/>
      <c r="M137" s="21">
        <v>172</v>
      </c>
      <c r="N137" s="205">
        <f t="shared" si="4"/>
        <v>0.66153846153846152</v>
      </c>
      <c r="O137" s="21">
        <v>53</v>
      </c>
    </row>
    <row r="138" spans="1:15" ht="15.75" x14ac:dyDescent="0.25">
      <c r="A138" s="41">
        <v>147</v>
      </c>
      <c r="B138" s="39">
        <v>0.51944444444445104</v>
      </c>
      <c r="C138" s="33" t="s">
        <v>193</v>
      </c>
      <c r="D138" s="33" t="s">
        <v>181</v>
      </c>
      <c r="E138" s="34" t="s">
        <v>16</v>
      </c>
      <c r="F138" s="33" t="s">
        <v>46</v>
      </c>
      <c r="G138" s="26" t="s">
        <v>158</v>
      </c>
      <c r="H138" s="26" t="s">
        <v>182</v>
      </c>
      <c r="I138" s="26" t="s">
        <v>166</v>
      </c>
      <c r="J138" s="26" t="s">
        <v>167</v>
      </c>
      <c r="K138" s="102" t="s">
        <v>168</v>
      </c>
      <c r="L138" s="21"/>
      <c r="M138" s="21" t="s">
        <v>474</v>
      </c>
      <c r="N138" s="205" t="s">
        <v>474</v>
      </c>
      <c r="O138" s="21" t="s">
        <v>474</v>
      </c>
    </row>
    <row r="139" spans="1:15" ht="15.75" x14ac:dyDescent="0.25">
      <c r="A139" s="41">
        <v>148</v>
      </c>
      <c r="B139" s="39">
        <v>0.52430555555556302</v>
      </c>
      <c r="C139" s="33" t="s">
        <v>193</v>
      </c>
      <c r="D139" s="33" t="s">
        <v>13</v>
      </c>
      <c r="E139" s="34" t="s">
        <v>16</v>
      </c>
      <c r="F139" s="33" t="s">
        <v>27</v>
      </c>
      <c r="G139" s="78" t="s">
        <v>256</v>
      </c>
      <c r="H139" s="78" t="s">
        <v>266</v>
      </c>
      <c r="I139" s="78" t="s">
        <v>82</v>
      </c>
      <c r="J139" s="78" t="s">
        <v>25</v>
      </c>
      <c r="K139" s="103" t="s">
        <v>265</v>
      </c>
      <c r="L139" s="21"/>
      <c r="M139" s="21">
        <v>172.5</v>
      </c>
      <c r="N139" s="205">
        <f t="shared" si="4"/>
        <v>0.66346153846153844</v>
      </c>
      <c r="O139" s="21">
        <v>54</v>
      </c>
    </row>
    <row r="140" spans="1:15" ht="15.75" x14ac:dyDescent="0.25">
      <c r="A140" s="41">
        <v>149</v>
      </c>
      <c r="B140" s="39">
        <v>0.529166666666675</v>
      </c>
      <c r="C140" s="33" t="s">
        <v>193</v>
      </c>
      <c r="D140" s="33" t="s">
        <v>13</v>
      </c>
      <c r="E140" s="34" t="s">
        <v>16</v>
      </c>
      <c r="F140" s="33" t="s">
        <v>27</v>
      </c>
      <c r="G140" s="26" t="s">
        <v>300</v>
      </c>
      <c r="H140" s="26" t="s">
        <v>324</v>
      </c>
      <c r="I140" s="80" t="s">
        <v>325</v>
      </c>
      <c r="J140" s="80" t="s">
        <v>319</v>
      </c>
      <c r="K140" s="102" t="s">
        <v>320</v>
      </c>
      <c r="L140" s="21"/>
      <c r="M140" s="21">
        <v>165.5</v>
      </c>
      <c r="N140" s="205">
        <f t="shared" si="4"/>
        <v>0.6365384615384615</v>
      </c>
      <c r="O140" s="21">
        <v>52</v>
      </c>
    </row>
    <row r="141" spans="1:15" ht="15.75" x14ac:dyDescent="0.25">
      <c r="A141" s="41">
        <v>150</v>
      </c>
      <c r="B141" s="39">
        <v>0.53402777777778698</v>
      </c>
      <c r="C141" s="33" t="s">
        <v>193</v>
      </c>
      <c r="D141" s="40" t="s">
        <v>13</v>
      </c>
      <c r="E141" s="37" t="s">
        <v>16</v>
      </c>
      <c r="F141" s="40" t="s">
        <v>46</v>
      </c>
      <c r="G141" s="77" t="s">
        <v>130</v>
      </c>
      <c r="H141" s="77" t="s">
        <v>143</v>
      </c>
      <c r="I141" s="77" t="s">
        <v>144</v>
      </c>
      <c r="J141" s="77" t="s">
        <v>145</v>
      </c>
      <c r="K141" s="104" t="s">
        <v>146</v>
      </c>
      <c r="L141" s="21"/>
      <c r="M141" s="21">
        <v>167.5</v>
      </c>
      <c r="N141" s="205">
        <f t="shared" si="4"/>
        <v>0.64423076923076927</v>
      </c>
      <c r="O141" s="21">
        <v>52</v>
      </c>
    </row>
    <row r="142" spans="1:15" ht="15.75" x14ac:dyDescent="0.25">
      <c r="A142" s="41">
        <v>151</v>
      </c>
      <c r="B142" s="39">
        <v>0.53888888888889896</v>
      </c>
      <c r="C142" s="33" t="s">
        <v>193</v>
      </c>
      <c r="D142" s="33" t="s">
        <v>13</v>
      </c>
      <c r="E142" s="34" t="s">
        <v>16</v>
      </c>
      <c r="F142" s="33" t="s">
        <v>27</v>
      </c>
      <c r="G142" s="26" t="s">
        <v>77</v>
      </c>
      <c r="H142" s="26" t="s">
        <v>101</v>
      </c>
      <c r="I142" s="26" t="s">
        <v>107</v>
      </c>
      <c r="J142" s="26" t="s">
        <v>482</v>
      </c>
      <c r="K142" s="102" t="s">
        <v>483</v>
      </c>
      <c r="L142" s="21"/>
      <c r="M142" s="21">
        <v>174</v>
      </c>
      <c r="N142" s="205">
        <f t="shared" si="4"/>
        <v>0.66923076923076918</v>
      </c>
      <c r="O142" s="21">
        <v>54</v>
      </c>
    </row>
    <row r="143" spans="1:15" ht="15.75" x14ac:dyDescent="0.25">
      <c r="A143" s="41">
        <v>152</v>
      </c>
      <c r="B143" s="39">
        <v>0.55347222222223502</v>
      </c>
      <c r="C143" s="33" t="s">
        <v>193</v>
      </c>
      <c r="D143" s="33" t="s">
        <v>13</v>
      </c>
      <c r="E143" s="34" t="s">
        <v>16</v>
      </c>
      <c r="F143" s="33" t="s">
        <v>27</v>
      </c>
      <c r="G143" s="26" t="s">
        <v>399</v>
      </c>
      <c r="H143" s="26" t="s">
        <v>405</v>
      </c>
      <c r="I143" s="26" t="s">
        <v>134</v>
      </c>
      <c r="J143" s="26" t="s">
        <v>406</v>
      </c>
      <c r="K143" s="102" t="s">
        <v>407</v>
      </c>
      <c r="L143" s="21"/>
      <c r="M143" s="21">
        <v>165.5</v>
      </c>
      <c r="N143" s="205">
        <f t="shared" si="4"/>
        <v>0.6365384615384615</v>
      </c>
      <c r="O143" s="21">
        <v>52</v>
      </c>
    </row>
    <row r="144" spans="1:15" ht="15.75" x14ac:dyDescent="0.25">
      <c r="A144" s="41">
        <v>153</v>
      </c>
      <c r="B144" s="39">
        <v>0.558333333333347</v>
      </c>
      <c r="C144" s="33" t="s">
        <v>193</v>
      </c>
      <c r="D144" s="42" t="s">
        <v>13</v>
      </c>
      <c r="E144" s="35" t="s">
        <v>16</v>
      </c>
      <c r="F144" s="42" t="s">
        <v>27</v>
      </c>
      <c r="G144" s="78" t="s">
        <v>256</v>
      </c>
      <c r="H144" s="78" t="s">
        <v>90</v>
      </c>
      <c r="I144" s="78" t="s">
        <v>262</v>
      </c>
      <c r="J144" s="78" t="s">
        <v>263</v>
      </c>
      <c r="K144" s="103" t="s">
        <v>286</v>
      </c>
      <c r="L144" s="21"/>
      <c r="M144" s="21">
        <v>173.5</v>
      </c>
      <c r="N144" s="205">
        <f t="shared" si="4"/>
        <v>0.66730769230769227</v>
      </c>
      <c r="O144" s="21">
        <v>54</v>
      </c>
    </row>
    <row r="145" spans="1:15" ht="15.75" x14ac:dyDescent="0.25">
      <c r="A145" s="41">
        <v>154</v>
      </c>
      <c r="B145" s="39">
        <v>0.56319444444445899</v>
      </c>
      <c r="C145" s="33" t="s">
        <v>193</v>
      </c>
      <c r="D145" s="25" t="s">
        <v>13</v>
      </c>
      <c r="E145" s="24" t="s">
        <v>16</v>
      </c>
      <c r="F145" s="25" t="s">
        <v>46</v>
      </c>
      <c r="G145" s="24" t="s">
        <v>255</v>
      </c>
      <c r="H145" s="24" t="s">
        <v>60</v>
      </c>
      <c r="I145" s="24" t="s">
        <v>57</v>
      </c>
      <c r="J145" s="24" t="s">
        <v>58</v>
      </c>
      <c r="K145" s="105" t="s">
        <v>59</v>
      </c>
      <c r="L145" s="21"/>
      <c r="M145" s="21" t="s">
        <v>521</v>
      </c>
      <c r="N145" s="205" t="s">
        <v>521</v>
      </c>
      <c r="O145" s="21" t="s">
        <v>521</v>
      </c>
    </row>
    <row r="146" spans="1:15" ht="15.75" x14ac:dyDescent="0.25">
      <c r="A146" s="41">
        <v>155</v>
      </c>
      <c r="B146" s="39">
        <v>0.56805555555557097</v>
      </c>
      <c r="C146" s="33" t="s">
        <v>193</v>
      </c>
      <c r="D146" s="33" t="s">
        <v>13</v>
      </c>
      <c r="E146" s="34" t="s">
        <v>16</v>
      </c>
      <c r="F146" s="33" t="s">
        <v>46</v>
      </c>
      <c r="G146" s="26" t="s">
        <v>326</v>
      </c>
      <c r="H146" s="26" t="s">
        <v>341</v>
      </c>
      <c r="I146" s="26" t="s">
        <v>140</v>
      </c>
      <c r="J146" s="26" t="s">
        <v>351</v>
      </c>
      <c r="K146" s="102" t="s">
        <v>352</v>
      </c>
      <c r="L146" s="21"/>
      <c r="M146" s="21">
        <v>169.5</v>
      </c>
      <c r="N146" s="205">
        <f t="shared" si="4"/>
        <v>0.65192307692307694</v>
      </c>
      <c r="O146" s="21">
        <v>52</v>
      </c>
    </row>
    <row r="147" spans="1:15" ht="15.75" x14ac:dyDescent="0.25">
      <c r="A147" s="41">
        <v>156</v>
      </c>
      <c r="B147" s="39">
        <v>0.57291666666668295</v>
      </c>
      <c r="C147" s="43" t="s">
        <v>193</v>
      </c>
      <c r="D147" s="33" t="s">
        <v>13</v>
      </c>
      <c r="E147" s="34" t="s">
        <v>16</v>
      </c>
      <c r="F147" s="33" t="s">
        <v>27</v>
      </c>
      <c r="G147" s="26" t="s">
        <v>207</v>
      </c>
      <c r="H147" s="26" t="s">
        <v>246</v>
      </c>
      <c r="I147" s="26" t="s">
        <v>187</v>
      </c>
      <c r="J147" s="26" t="s">
        <v>226</v>
      </c>
      <c r="K147" s="102" t="s">
        <v>227</v>
      </c>
      <c r="L147" s="21"/>
      <c r="M147" s="21">
        <v>171.5</v>
      </c>
      <c r="N147" s="205">
        <f t="shared" si="4"/>
        <v>0.6596153846153846</v>
      </c>
      <c r="O147" s="21">
        <v>54</v>
      </c>
    </row>
    <row r="148" spans="1:15" ht="15.75" x14ac:dyDescent="0.25">
      <c r="A148" s="41">
        <v>157</v>
      </c>
      <c r="B148" s="39">
        <v>0.57777777777779504</v>
      </c>
      <c r="C148" s="43" t="s">
        <v>193</v>
      </c>
      <c r="D148" s="33" t="s">
        <v>13</v>
      </c>
      <c r="E148" s="34" t="s">
        <v>16</v>
      </c>
      <c r="F148" s="33" t="s">
        <v>27</v>
      </c>
      <c r="G148" s="26" t="s">
        <v>300</v>
      </c>
      <c r="H148" s="26" t="s">
        <v>323</v>
      </c>
      <c r="I148" s="26" t="s">
        <v>166</v>
      </c>
      <c r="J148" s="26" t="s">
        <v>497</v>
      </c>
      <c r="K148" s="107" t="s">
        <v>498</v>
      </c>
      <c r="L148" s="21"/>
      <c r="M148" s="21">
        <v>174.5</v>
      </c>
      <c r="N148" s="205">
        <f t="shared" si="4"/>
        <v>0.6711538461538461</v>
      </c>
      <c r="O148" s="21">
        <v>54</v>
      </c>
    </row>
    <row r="149" spans="1:15" ht="15.75" x14ac:dyDescent="0.25">
      <c r="A149" s="41">
        <v>158</v>
      </c>
      <c r="B149" s="39">
        <v>0.58263888888890702</v>
      </c>
      <c r="C149" s="33" t="s">
        <v>193</v>
      </c>
      <c r="D149" s="33" t="s">
        <v>13</v>
      </c>
      <c r="E149" s="34" t="s">
        <v>16</v>
      </c>
      <c r="F149" s="33" t="s">
        <v>27</v>
      </c>
      <c r="G149" s="26" t="s">
        <v>77</v>
      </c>
      <c r="H149" s="26" t="s">
        <v>90</v>
      </c>
      <c r="I149" s="26" t="s">
        <v>479</v>
      </c>
      <c r="J149" s="26" t="s">
        <v>115</v>
      </c>
      <c r="K149" s="102" t="s">
        <v>480</v>
      </c>
      <c r="L149" s="21"/>
      <c r="M149" s="21">
        <v>176</v>
      </c>
      <c r="N149" s="205">
        <f t="shared" si="4"/>
        <v>0.67692307692307696</v>
      </c>
      <c r="O149" s="21">
        <v>54</v>
      </c>
    </row>
    <row r="150" spans="1:15" ht="15.75" x14ac:dyDescent="0.25">
      <c r="A150" s="41">
        <v>159</v>
      </c>
      <c r="B150" s="39">
        <v>0.58750000000001901</v>
      </c>
      <c r="C150" s="33" t="s">
        <v>193</v>
      </c>
      <c r="D150" s="33" t="s">
        <v>13</v>
      </c>
      <c r="E150" s="37" t="s">
        <v>16</v>
      </c>
      <c r="F150" s="40" t="s">
        <v>46</v>
      </c>
      <c r="G150" s="77" t="s">
        <v>130</v>
      </c>
      <c r="H150" s="77" t="s">
        <v>150</v>
      </c>
      <c r="I150" s="77" t="s">
        <v>152</v>
      </c>
      <c r="J150" s="77" t="s">
        <v>153</v>
      </c>
      <c r="K150" s="104" t="s">
        <v>154</v>
      </c>
      <c r="L150" s="21"/>
      <c r="M150" s="21">
        <v>157.5</v>
      </c>
      <c r="N150" s="205">
        <f t="shared" si="4"/>
        <v>0.60576923076923073</v>
      </c>
      <c r="O150" s="21">
        <v>51</v>
      </c>
    </row>
    <row r="151" spans="1:15" ht="15.75" x14ac:dyDescent="0.25">
      <c r="A151" s="41">
        <v>160</v>
      </c>
      <c r="B151" s="39">
        <v>0.59236111111113099</v>
      </c>
      <c r="C151" s="33" t="s">
        <v>193</v>
      </c>
      <c r="D151" s="40" t="s">
        <v>13</v>
      </c>
      <c r="E151" s="34" t="s">
        <v>16</v>
      </c>
      <c r="F151" s="33" t="s">
        <v>46</v>
      </c>
      <c r="G151" s="26" t="s">
        <v>158</v>
      </c>
      <c r="H151" s="26" t="s">
        <v>186</v>
      </c>
      <c r="I151" s="26" t="s">
        <v>187</v>
      </c>
      <c r="J151" s="26" t="s">
        <v>188</v>
      </c>
      <c r="K151" s="106" t="s">
        <v>189</v>
      </c>
      <c r="L151" s="21"/>
      <c r="M151" s="21" t="s">
        <v>474</v>
      </c>
      <c r="N151" s="205" t="s">
        <v>474</v>
      </c>
      <c r="O151" s="21" t="s">
        <v>474</v>
      </c>
    </row>
    <row r="152" spans="1:15" ht="15.75" x14ac:dyDescent="0.25">
      <c r="A152" s="41">
        <v>161</v>
      </c>
      <c r="B152" s="39">
        <v>0.59722222222224297</v>
      </c>
      <c r="C152" s="33" t="s">
        <v>193</v>
      </c>
      <c r="D152" s="33" t="s">
        <v>181</v>
      </c>
      <c r="E152" s="34" t="s">
        <v>16</v>
      </c>
      <c r="F152" s="33" t="s">
        <v>27</v>
      </c>
      <c r="G152" s="26" t="s">
        <v>457</v>
      </c>
      <c r="H152" s="26" t="s">
        <v>458</v>
      </c>
      <c r="I152" s="26" t="s">
        <v>489</v>
      </c>
      <c r="J152" s="26" t="s">
        <v>490</v>
      </c>
      <c r="K152" s="102" t="s">
        <v>491</v>
      </c>
      <c r="L152" s="21"/>
      <c r="M152" s="21" t="s">
        <v>474</v>
      </c>
      <c r="N152" s="205" t="s">
        <v>474</v>
      </c>
      <c r="O152" s="21" t="s">
        <v>474</v>
      </c>
    </row>
    <row r="153" spans="1:15" ht="15.75" x14ac:dyDescent="0.25">
      <c r="A153" s="41">
        <v>162</v>
      </c>
      <c r="B153" s="39">
        <v>0.60208333333335495</v>
      </c>
      <c r="C153" s="33" t="s">
        <v>193</v>
      </c>
      <c r="D153" s="33" t="s">
        <v>13</v>
      </c>
      <c r="E153" s="34" t="s">
        <v>16</v>
      </c>
      <c r="F153" s="33" t="s">
        <v>27</v>
      </c>
      <c r="G153" s="26" t="s">
        <v>293</v>
      </c>
      <c r="H153" s="26" t="s">
        <v>23</v>
      </c>
      <c r="I153" s="26" t="s">
        <v>297</v>
      </c>
      <c r="J153" s="26" t="s">
        <v>298</v>
      </c>
      <c r="K153" s="102" t="s">
        <v>299</v>
      </c>
      <c r="L153" s="21"/>
      <c r="M153" s="21">
        <v>174.5</v>
      </c>
      <c r="N153" s="205">
        <f t="shared" si="4"/>
        <v>0.6711538461538461</v>
      </c>
      <c r="O153" s="21">
        <v>54</v>
      </c>
    </row>
    <row r="154" spans="1:15" ht="15.75" x14ac:dyDescent="0.25">
      <c r="A154" s="41">
        <v>163</v>
      </c>
      <c r="B154" s="39">
        <v>0.61666666666669101</v>
      </c>
      <c r="C154" s="33" t="s">
        <v>193</v>
      </c>
      <c r="D154" s="33" t="s">
        <v>18</v>
      </c>
      <c r="E154" s="37" t="s">
        <v>19</v>
      </c>
      <c r="F154" s="40" t="s">
        <v>46</v>
      </c>
      <c r="G154" s="77" t="s">
        <v>130</v>
      </c>
      <c r="H154" s="77" t="s">
        <v>23</v>
      </c>
      <c r="I154" s="77" t="s">
        <v>147</v>
      </c>
      <c r="J154" s="77" t="s">
        <v>148</v>
      </c>
      <c r="K154" s="104" t="s">
        <v>149</v>
      </c>
      <c r="L154" s="21"/>
      <c r="M154" s="21">
        <v>190.5</v>
      </c>
      <c r="N154" s="205">
        <f>M154/290</f>
        <v>0.65689655172413797</v>
      </c>
      <c r="O154" s="21">
        <v>54</v>
      </c>
    </row>
    <row r="155" spans="1:15" ht="15.75" x14ac:dyDescent="0.25">
      <c r="A155" s="41">
        <v>164</v>
      </c>
      <c r="B155" s="39">
        <v>0.62152777777780299</v>
      </c>
      <c r="C155" s="33" t="s">
        <v>193</v>
      </c>
      <c r="D155" s="33" t="s">
        <v>18</v>
      </c>
      <c r="E155" s="34" t="s">
        <v>19</v>
      </c>
      <c r="F155" s="33" t="s">
        <v>27</v>
      </c>
      <c r="G155" s="26" t="s">
        <v>457</v>
      </c>
      <c r="H155" s="26" t="s">
        <v>23</v>
      </c>
      <c r="I155" s="26" t="s">
        <v>466</v>
      </c>
      <c r="J155" s="26" t="s">
        <v>382</v>
      </c>
      <c r="K155" s="102" t="s">
        <v>467</v>
      </c>
      <c r="L155" s="21"/>
      <c r="M155" s="21" t="s">
        <v>474</v>
      </c>
      <c r="N155" s="205" t="s">
        <v>474</v>
      </c>
      <c r="O155" s="21" t="s">
        <v>474</v>
      </c>
    </row>
    <row r="156" spans="1:15" ht="15.75" x14ac:dyDescent="0.25">
      <c r="A156" s="41">
        <v>165</v>
      </c>
      <c r="B156" s="39">
        <v>0.62638888888891497</v>
      </c>
      <c r="C156" s="33" t="s">
        <v>193</v>
      </c>
      <c r="D156" s="42" t="s">
        <v>18</v>
      </c>
      <c r="E156" s="37" t="s">
        <v>19</v>
      </c>
      <c r="F156" s="40" t="s">
        <v>46</v>
      </c>
      <c r="G156" s="77" t="s">
        <v>130</v>
      </c>
      <c r="H156" s="77" t="s">
        <v>23</v>
      </c>
      <c r="I156" s="77" t="s">
        <v>155</v>
      </c>
      <c r="J156" s="77" t="s">
        <v>156</v>
      </c>
      <c r="K156" s="104" t="s">
        <v>157</v>
      </c>
      <c r="L156" s="21"/>
      <c r="M156" s="21">
        <v>184.5</v>
      </c>
      <c r="N156" s="205">
        <f t="shared" ref="N156:N157" si="5">M156/290</f>
        <v>0.63620689655172413</v>
      </c>
      <c r="O156" s="21">
        <v>52</v>
      </c>
    </row>
    <row r="157" spans="1:15" ht="15.75" x14ac:dyDescent="0.25">
      <c r="A157" s="41">
        <v>166</v>
      </c>
      <c r="B157" s="39">
        <v>0.63125000000002596</v>
      </c>
      <c r="C157" s="33" t="s">
        <v>193</v>
      </c>
      <c r="D157" s="33" t="s">
        <v>18</v>
      </c>
      <c r="E157" s="34" t="s">
        <v>19</v>
      </c>
      <c r="F157" s="33" t="s">
        <v>46</v>
      </c>
      <c r="G157" s="26" t="s">
        <v>326</v>
      </c>
      <c r="H157" s="26" t="s">
        <v>360</v>
      </c>
      <c r="I157" s="26" t="s">
        <v>354</v>
      </c>
      <c r="J157" s="26" t="s">
        <v>355</v>
      </c>
      <c r="K157" s="102" t="s">
        <v>356</v>
      </c>
      <c r="L157" s="21"/>
      <c r="M157" s="21">
        <v>173.5</v>
      </c>
      <c r="N157" s="205">
        <f t="shared" si="5"/>
        <v>0.59827586206896555</v>
      </c>
      <c r="O157" s="21">
        <v>49</v>
      </c>
    </row>
    <row r="158" spans="1:15" ht="15.75" x14ac:dyDescent="0.25">
      <c r="A158" s="41">
        <v>167</v>
      </c>
      <c r="B158" s="39">
        <v>0.63611111111113705</v>
      </c>
      <c r="C158" s="33" t="s">
        <v>193</v>
      </c>
      <c r="D158" s="40" t="s">
        <v>18</v>
      </c>
      <c r="E158" s="34" t="s">
        <v>20</v>
      </c>
      <c r="F158" s="33" t="s">
        <v>46</v>
      </c>
      <c r="G158" s="26" t="s">
        <v>457</v>
      </c>
      <c r="H158" s="26" t="s">
        <v>23</v>
      </c>
      <c r="I158" s="26" t="s">
        <v>468</v>
      </c>
      <c r="J158" s="26" t="s">
        <v>469</v>
      </c>
      <c r="K158" s="102" t="s">
        <v>470</v>
      </c>
      <c r="L158" s="21"/>
      <c r="M158" s="21">
        <v>250</v>
      </c>
      <c r="N158" s="205">
        <f>M158/370</f>
        <v>0.67567567567567566</v>
      </c>
      <c r="O158" s="21">
        <v>55</v>
      </c>
    </row>
    <row r="159" spans="1:15" ht="15.75" x14ac:dyDescent="0.25">
      <c r="A159" s="41">
        <v>168</v>
      </c>
      <c r="B159" s="39">
        <v>0.64097222222224803</v>
      </c>
      <c r="C159" s="33" t="s">
        <v>193</v>
      </c>
      <c r="D159" s="33" t="s">
        <v>18</v>
      </c>
      <c r="E159" s="34" t="s">
        <v>20</v>
      </c>
      <c r="F159" s="33" t="s">
        <v>27</v>
      </c>
      <c r="G159" s="26" t="s">
        <v>207</v>
      </c>
      <c r="H159" s="26" t="s">
        <v>23</v>
      </c>
      <c r="I159" s="26" t="s">
        <v>474</v>
      </c>
      <c r="J159" s="26" t="s">
        <v>9</v>
      </c>
      <c r="K159" s="102" t="s">
        <v>9</v>
      </c>
      <c r="L159" s="21"/>
      <c r="M159" s="21" t="s">
        <v>474</v>
      </c>
      <c r="N159" s="205" t="s">
        <v>474</v>
      </c>
      <c r="O159" s="21" t="s">
        <v>474</v>
      </c>
    </row>
    <row r="160" spans="1:15" ht="15.75" x14ac:dyDescent="0.25">
      <c r="A160" s="41">
        <v>170</v>
      </c>
      <c r="B160" s="39">
        <v>0.35416666666666669</v>
      </c>
      <c r="C160" s="33" t="s">
        <v>194</v>
      </c>
      <c r="D160" s="33" t="s">
        <v>13</v>
      </c>
      <c r="E160" s="34" t="s">
        <v>14</v>
      </c>
      <c r="F160" s="33" t="s">
        <v>21</v>
      </c>
      <c r="G160" s="26" t="s">
        <v>22</v>
      </c>
      <c r="H160" s="26" t="s">
        <v>23</v>
      </c>
      <c r="I160" s="26" t="s">
        <v>24</v>
      </c>
      <c r="J160" s="26" t="s">
        <v>25</v>
      </c>
      <c r="K160" s="102" t="s">
        <v>26</v>
      </c>
      <c r="L160" s="79"/>
      <c r="M160" s="21">
        <v>172</v>
      </c>
      <c r="N160" s="205">
        <f>M160/260</f>
        <v>0.66153846153846152</v>
      </c>
      <c r="O160" s="21">
        <v>68</v>
      </c>
    </row>
    <row r="161" spans="1:15" ht="15.75" x14ac:dyDescent="0.25">
      <c r="A161" s="41">
        <v>171</v>
      </c>
      <c r="B161" s="39">
        <v>0.35902777777777778</v>
      </c>
      <c r="C161" s="33" t="s">
        <v>194</v>
      </c>
      <c r="D161" s="33" t="s">
        <v>13</v>
      </c>
      <c r="E161" s="34" t="s">
        <v>14</v>
      </c>
      <c r="F161" s="33" t="s">
        <v>21</v>
      </c>
      <c r="G161" s="26" t="s">
        <v>399</v>
      </c>
      <c r="H161" s="26" t="s">
        <v>405</v>
      </c>
      <c r="I161" s="26" t="s">
        <v>430</v>
      </c>
      <c r="J161" s="26" t="s">
        <v>431</v>
      </c>
      <c r="K161" s="26" t="s">
        <v>432</v>
      </c>
      <c r="L161" s="79"/>
      <c r="M161" s="21">
        <v>147</v>
      </c>
      <c r="N161" s="205">
        <f t="shared" ref="N161:N184" si="6">M161/260</f>
        <v>0.56538461538461537</v>
      </c>
      <c r="O161" s="21">
        <v>59</v>
      </c>
    </row>
    <row r="162" spans="1:15" ht="15.75" x14ac:dyDescent="0.25">
      <c r="A162" s="41">
        <v>172</v>
      </c>
      <c r="B162" s="39">
        <v>0.36388888888888898</v>
      </c>
      <c r="C162" s="33" t="s">
        <v>194</v>
      </c>
      <c r="D162" s="42" t="s">
        <v>13</v>
      </c>
      <c r="E162" s="35" t="s">
        <v>14</v>
      </c>
      <c r="F162" s="42" t="s">
        <v>27</v>
      </c>
      <c r="G162" s="78" t="s">
        <v>256</v>
      </c>
      <c r="H162" s="78" t="s">
        <v>90</v>
      </c>
      <c r="I162" s="78" t="s">
        <v>290</v>
      </c>
      <c r="J162" s="78" t="s">
        <v>291</v>
      </c>
      <c r="K162" s="78" t="s">
        <v>292</v>
      </c>
      <c r="L162" s="79"/>
      <c r="M162" s="21">
        <v>171.5</v>
      </c>
      <c r="N162" s="205">
        <f t="shared" si="6"/>
        <v>0.6596153846153846</v>
      </c>
      <c r="O162" s="21">
        <v>67</v>
      </c>
    </row>
    <row r="163" spans="1:15" ht="15.75" x14ac:dyDescent="0.25">
      <c r="A163" s="41">
        <v>173</v>
      </c>
      <c r="B163" s="39">
        <v>0.36875000000000002</v>
      </c>
      <c r="C163" s="33" t="s">
        <v>194</v>
      </c>
      <c r="D163" s="33" t="s">
        <v>13</v>
      </c>
      <c r="E163" s="34" t="s">
        <v>14</v>
      </c>
      <c r="F163" s="33" t="s">
        <v>27</v>
      </c>
      <c r="G163" s="26" t="s">
        <v>207</v>
      </c>
      <c r="H163" s="26" t="s">
        <v>246</v>
      </c>
      <c r="I163" s="26" t="s">
        <v>107</v>
      </c>
      <c r="J163" s="26" t="s">
        <v>58</v>
      </c>
      <c r="K163" s="102" t="s">
        <v>247</v>
      </c>
      <c r="L163" s="79"/>
      <c r="M163" s="21">
        <v>148.5</v>
      </c>
      <c r="N163" s="205">
        <f t="shared" si="6"/>
        <v>0.57115384615384612</v>
      </c>
      <c r="O163" s="21">
        <v>56</v>
      </c>
    </row>
    <row r="164" spans="1:15" ht="15.75" x14ac:dyDescent="0.25">
      <c r="A164" s="41">
        <v>174</v>
      </c>
      <c r="B164" s="39">
        <v>0.37361111111111101</v>
      </c>
      <c r="C164" s="33" t="s">
        <v>194</v>
      </c>
      <c r="D164" s="33" t="s">
        <v>13</v>
      </c>
      <c r="E164" s="35" t="s">
        <v>14</v>
      </c>
      <c r="F164" s="33" t="s">
        <v>27</v>
      </c>
      <c r="G164" s="26" t="s">
        <v>398</v>
      </c>
      <c r="H164" s="26" t="s">
        <v>445</v>
      </c>
      <c r="I164" s="26" t="s">
        <v>228</v>
      </c>
      <c r="J164" s="26" t="s">
        <v>446</v>
      </c>
      <c r="K164" s="102" t="s">
        <v>447</v>
      </c>
      <c r="L164" s="79"/>
      <c r="M164" s="21">
        <v>157</v>
      </c>
      <c r="N164" s="205">
        <f t="shared" si="6"/>
        <v>0.60384615384615381</v>
      </c>
      <c r="O164" s="21">
        <v>60</v>
      </c>
    </row>
    <row r="165" spans="1:15" ht="15.75" x14ac:dyDescent="0.25">
      <c r="A165" s="41">
        <v>175</v>
      </c>
      <c r="B165" s="39">
        <v>0.37847222222222199</v>
      </c>
      <c r="C165" s="41" t="s">
        <v>194</v>
      </c>
      <c r="D165" s="33" t="s">
        <v>13</v>
      </c>
      <c r="E165" s="35" t="s">
        <v>14</v>
      </c>
      <c r="F165" s="33" t="s">
        <v>27</v>
      </c>
      <c r="G165" s="26" t="s">
        <v>457</v>
      </c>
      <c r="H165" s="26" t="s">
        <v>458</v>
      </c>
      <c r="I165" s="26" t="s">
        <v>144</v>
      </c>
      <c r="J165" s="26" t="s">
        <v>459</v>
      </c>
      <c r="K165" s="102" t="s">
        <v>397</v>
      </c>
      <c r="L165" s="79"/>
      <c r="M165" s="21">
        <v>169</v>
      </c>
      <c r="N165" s="205">
        <f t="shared" si="6"/>
        <v>0.65</v>
      </c>
      <c r="O165" s="21">
        <v>66</v>
      </c>
    </row>
    <row r="166" spans="1:15" ht="15.75" x14ac:dyDescent="0.25">
      <c r="A166" s="41">
        <v>176</v>
      </c>
      <c r="B166" s="39">
        <v>0.38333333333333303</v>
      </c>
      <c r="C166" s="33" t="s">
        <v>194</v>
      </c>
      <c r="D166" s="25" t="s">
        <v>13</v>
      </c>
      <c r="E166" s="24" t="s">
        <v>14</v>
      </c>
      <c r="F166" s="25" t="s">
        <v>46</v>
      </c>
      <c r="G166" s="24" t="s">
        <v>255</v>
      </c>
      <c r="H166" s="24" t="s">
        <v>60</v>
      </c>
      <c r="I166" s="24" t="s">
        <v>61</v>
      </c>
      <c r="J166" s="24" t="s">
        <v>62</v>
      </c>
      <c r="K166" s="105" t="s">
        <v>63</v>
      </c>
      <c r="L166" s="79"/>
      <c r="M166" s="21">
        <v>168</v>
      </c>
      <c r="N166" s="205">
        <f t="shared" si="6"/>
        <v>0.64615384615384619</v>
      </c>
      <c r="O166" s="21">
        <v>64</v>
      </c>
    </row>
    <row r="167" spans="1:15" ht="15.75" x14ac:dyDescent="0.25">
      <c r="A167" s="41">
        <v>177</v>
      </c>
      <c r="B167" s="39">
        <v>0.38819444444444401</v>
      </c>
      <c r="C167" s="33" t="s">
        <v>194</v>
      </c>
      <c r="D167" s="42" t="s">
        <v>13</v>
      </c>
      <c r="E167" s="34" t="s">
        <v>14</v>
      </c>
      <c r="F167" s="40" t="s">
        <v>46</v>
      </c>
      <c r="G167" s="77" t="s">
        <v>130</v>
      </c>
      <c r="H167" s="77" t="s">
        <v>143</v>
      </c>
      <c r="I167" s="77" t="s">
        <v>137</v>
      </c>
      <c r="J167" s="77" t="s">
        <v>138</v>
      </c>
      <c r="K167" s="77" t="s">
        <v>139</v>
      </c>
      <c r="L167" s="79"/>
      <c r="M167" s="21">
        <v>165.5</v>
      </c>
      <c r="N167" s="205">
        <f t="shared" si="6"/>
        <v>0.6365384615384615</v>
      </c>
      <c r="O167" s="21">
        <v>65</v>
      </c>
    </row>
    <row r="168" spans="1:15" ht="15.75" x14ac:dyDescent="0.25">
      <c r="A168" s="41">
        <v>179</v>
      </c>
      <c r="B168" s="39">
        <v>0.39791666666666597</v>
      </c>
      <c r="C168" s="33" t="s">
        <v>194</v>
      </c>
      <c r="D168" s="33" t="s">
        <v>13</v>
      </c>
      <c r="E168" s="34" t="s">
        <v>14</v>
      </c>
      <c r="F168" s="33" t="s">
        <v>46</v>
      </c>
      <c r="G168" s="26" t="s">
        <v>326</v>
      </c>
      <c r="H168" s="26" t="s">
        <v>341</v>
      </c>
      <c r="I168" s="26" t="s">
        <v>331</v>
      </c>
      <c r="J168" s="26" t="s">
        <v>332</v>
      </c>
      <c r="K168" s="102" t="s">
        <v>333</v>
      </c>
      <c r="L168" s="79"/>
      <c r="M168" s="21">
        <v>163.5</v>
      </c>
      <c r="N168" s="205">
        <f t="shared" si="6"/>
        <v>0.62884615384615383</v>
      </c>
      <c r="O168" s="21">
        <v>63</v>
      </c>
    </row>
    <row r="169" spans="1:15" ht="15.75" x14ac:dyDescent="0.25">
      <c r="A169" s="41">
        <v>180</v>
      </c>
      <c r="B169" s="39">
        <v>0.40277777777777801</v>
      </c>
      <c r="C169" s="33" t="s">
        <v>194</v>
      </c>
      <c r="D169" s="33" t="s">
        <v>181</v>
      </c>
      <c r="E169" s="34" t="s">
        <v>14</v>
      </c>
      <c r="F169" s="33" t="s">
        <v>46</v>
      </c>
      <c r="G169" s="26" t="s">
        <v>158</v>
      </c>
      <c r="H169" s="26" t="s">
        <v>186</v>
      </c>
      <c r="I169" s="26" t="s">
        <v>163</v>
      </c>
      <c r="J169" s="26" t="s">
        <v>164</v>
      </c>
      <c r="K169" s="102" t="s">
        <v>496</v>
      </c>
      <c r="L169" s="79"/>
      <c r="M169" s="21" t="s">
        <v>474</v>
      </c>
      <c r="N169" s="205" t="s">
        <v>474</v>
      </c>
      <c r="O169" s="21" t="s">
        <v>474</v>
      </c>
    </row>
    <row r="170" spans="1:15" ht="15.75" x14ac:dyDescent="0.25">
      <c r="A170" s="41">
        <v>181</v>
      </c>
      <c r="B170" s="39">
        <v>0.40763888888888899</v>
      </c>
      <c r="C170" s="33" t="s">
        <v>194</v>
      </c>
      <c r="D170" s="33" t="s">
        <v>13</v>
      </c>
      <c r="E170" s="34" t="s">
        <v>14</v>
      </c>
      <c r="F170" s="33" t="s">
        <v>27</v>
      </c>
      <c r="G170" s="26" t="s">
        <v>300</v>
      </c>
      <c r="H170" s="26" t="s">
        <v>324</v>
      </c>
      <c r="I170" s="26" t="s">
        <v>307</v>
      </c>
      <c r="J170" s="26" t="s">
        <v>308</v>
      </c>
      <c r="K170" s="102" t="s">
        <v>309</v>
      </c>
      <c r="L170" s="79"/>
      <c r="M170" s="21">
        <v>147</v>
      </c>
      <c r="N170" s="205">
        <f t="shared" si="6"/>
        <v>0.56538461538461537</v>
      </c>
      <c r="O170" s="21">
        <v>59</v>
      </c>
    </row>
    <row r="171" spans="1:15" ht="15.75" x14ac:dyDescent="0.25">
      <c r="A171" s="41">
        <v>182</v>
      </c>
      <c r="B171" s="39">
        <v>0.41249999999999998</v>
      </c>
      <c r="C171" s="33" t="s">
        <v>194</v>
      </c>
      <c r="D171" s="40" t="s">
        <v>13</v>
      </c>
      <c r="E171" s="34" t="s">
        <v>14</v>
      </c>
      <c r="F171" s="40" t="s">
        <v>46</v>
      </c>
      <c r="G171" s="77" t="s">
        <v>130</v>
      </c>
      <c r="H171" s="77" t="s">
        <v>150</v>
      </c>
      <c r="I171" s="77" t="s">
        <v>132</v>
      </c>
      <c r="J171" s="77" t="s">
        <v>133</v>
      </c>
      <c r="K171" s="104" t="s">
        <v>119</v>
      </c>
      <c r="L171" s="79"/>
      <c r="M171" s="21">
        <v>168.5</v>
      </c>
      <c r="N171" s="205">
        <f t="shared" si="6"/>
        <v>0.64807692307692311</v>
      </c>
      <c r="O171" s="21">
        <v>67</v>
      </c>
    </row>
    <row r="172" spans="1:15" ht="15.75" x14ac:dyDescent="0.25">
      <c r="A172" s="41">
        <v>183</v>
      </c>
      <c r="B172" s="39">
        <v>0.41736111111111102</v>
      </c>
      <c r="C172" s="33" t="s">
        <v>194</v>
      </c>
      <c r="D172" s="33" t="s">
        <v>13</v>
      </c>
      <c r="E172" s="35" t="s">
        <v>14</v>
      </c>
      <c r="F172" s="42" t="s">
        <v>27</v>
      </c>
      <c r="G172" s="78" t="s">
        <v>256</v>
      </c>
      <c r="H172" s="78" t="s">
        <v>266</v>
      </c>
      <c r="I172" s="78" t="s">
        <v>282</v>
      </c>
      <c r="J172" s="78" t="s">
        <v>283</v>
      </c>
      <c r="K172" s="103" t="s">
        <v>493</v>
      </c>
      <c r="L172" s="79"/>
      <c r="M172" s="21">
        <v>177</v>
      </c>
      <c r="N172" s="205">
        <f t="shared" si="6"/>
        <v>0.68076923076923079</v>
      </c>
      <c r="O172" s="21">
        <v>69</v>
      </c>
    </row>
    <row r="173" spans="1:15" ht="15.75" x14ac:dyDescent="0.25">
      <c r="A173" s="41">
        <v>184</v>
      </c>
      <c r="B173" s="39">
        <v>0.422222222222222</v>
      </c>
      <c r="C173" s="33" t="s">
        <v>194</v>
      </c>
      <c r="D173" s="33" t="s">
        <v>13</v>
      </c>
      <c r="E173" s="34" t="s">
        <v>14</v>
      </c>
      <c r="F173" s="33" t="s">
        <v>27</v>
      </c>
      <c r="G173" s="26" t="s">
        <v>207</v>
      </c>
      <c r="H173" s="26" t="s">
        <v>242</v>
      </c>
      <c r="I173" s="26" t="s">
        <v>209</v>
      </c>
      <c r="J173" s="26" t="s">
        <v>210</v>
      </c>
      <c r="K173" s="102" t="s">
        <v>211</v>
      </c>
      <c r="L173" s="79"/>
      <c r="M173" s="21">
        <v>168.5</v>
      </c>
      <c r="N173" s="205">
        <f t="shared" si="6"/>
        <v>0.64807692307692311</v>
      </c>
      <c r="O173" s="21">
        <v>66</v>
      </c>
    </row>
    <row r="174" spans="1:15" ht="15.75" x14ac:dyDescent="0.25">
      <c r="A174" s="41">
        <v>185</v>
      </c>
      <c r="B174" s="39">
        <v>0.42708333333333298</v>
      </c>
      <c r="C174" s="33" t="s">
        <v>194</v>
      </c>
      <c r="D174" s="33" t="s">
        <v>13</v>
      </c>
      <c r="E174" s="34" t="s">
        <v>14</v>
      </c>
      <c r="F174" s="33" t="s">
        <v>27</v>
      </c>
      <c r="G174" s="26" t="s">
        <v>399</v>
      </c>
      <c r="H174" s="26" t="s">
        <v>23</v>
      </c>
      <c r="I174" s="26" t="s">
        <v>414</v>
      </c>
      <c r="J174" s="26" t="s">
        <v>415</v>
      </c>
      <c r="K174" s="102" t="s">
        <v>416</v>
      </c>
      <c r="L174" s="79"/>
      <c r="M174" s="21">
        <v>163</v>
      </c>
      <c r="N174" s="205">
        <f t="shared" si="6"/>
        <v>0.62692307692307692</v>
      </c>
      <c r="O174" s="21">
        <v>63</v>
      </c>
    </row>
    <row r="175" spans="1:15" ht="15.75" x14ac:dyDescent="0.25">
      <c r="A175" s="41">
        <v>186</v>
      </c>
      <c r="B175" s="39">
        <v>0.44652777777777702</v>
      </c>
      <c r="C175" s="33" t="s">
        <v>194</v>
      </c>
      <c r="D175" s="33" t="s">
        <v>181</v>
      </c>
      <c r="E175" s="34" t="s">
        <v>14</v>
      </c>
      <c r="F175" s="33" t="s">
        <v>46</v>
      </c>
      <c r="G175" s="26" t="s">
        <v>158</v>
      </c>
      <c r="H175" s="26" t="s">
        <v>182</v>
      </c>
      <c r="I175" s="26" t="s">
        <v>87</v>
      </c>
      <c r="J175" s="26" t="s">
        <v>174</v>
      </c>
      <c r="K175" s="102" t="s">
        <v>175</v>
      </c>
      <c r="L175" s="79"/>
      <c r="M175" s="21" t="s">
        <v>474</v>
      </c>
      <c r="N175" s="205" t="s">
        <v>474</v>
      </c>
      <c r="O175" s="21" t="s">
        <v>474</v>
      </c>
    </row>
    <row r="176" spans="1:15" ht="15.75" x14ac:dyDescent="0.25">
      <c r="A176" s="41">
        <v>187</v>
      </c>
      <c r="B176" s="39">
        <v>0.45138888888888901</v>
      </c>
      <c r="C176" s="33" t="s">
        <v>194</v>
      </c>
      <c r="D176" s="33" t="s">
        <v>13</v>
      </c>
      <c r="E176" s="34" t="s">
        <v>14</v>
      </c>
      <c r="F176" s="33" t="s">
        <v>46</v>
      </c>
      <c r="G176" s="26" t="s">
        <v>326</v>
      </c>
      <c r="H176" s="26" t="s">
        <v>327</v>
      </c>
      <c r="I176" s="26" t="s">
        <v>328</v>
      </c>
      <c r="J176" s="26" t="s">
        <v>329</v>
      </c>
      <c r="K176" s="102" t="s">
        <v>330</v>
      </c>
      <c r="L176" s="79"/>
      <c r="M176" s="21">
        <v>179</v>
      </c>
      <c r="N176" s="205">
        <f t="shared" si="6"/>
        <v>0.68846153846153846</v>
      </c>
      <c r="O176" s="21">
        <v>69</v>
      </c>
    </row>
    <row r="177" spans="1:15" ht="15.75" x14ac:dyDescent="0.25">
      <c r="A177" s="41">
        <v>188</v>
      </c>
      <c r="B177" s="39">
        <v>0.45624999999999999</v>
      </c>
      <c r="C177" s="33" t="s">
        <v>194</v>
      </c>
      <c r="D177" s="33" t="s">
        <v>13</v>
      </c>
      <c r="E177" s="34" t="s">
        <v>14</v>
      </c>
      <c r="F177" s="33" t="s">
        <v>27</v>
      </c>
      <c r="G177" s="26" t="s">
        <v>300</v>
      </c>
      <c r="H177" s="26" t="s">
        <v>323</v>
      </c>
      <c r="I177" s="26" t="s">
        <v>87</v>
      </c>
      <c r="J177" s="26" t="s">
        <v>302</v>
      </c>
      <c r="K177" s="102" t="s">
        <v>303</v>
      </c>
      <c r="L177" s="79"/>
      <c r="M177" s="21">
        <v>161.5</v>
      </c>
      <c r="N177" s="205">
        <f t="shared" si="6"/>
        <v>0.62115384615384617</v>
      </c>
      <c r="O177" s="21">
        <v>62</v>
      </c>
    </row>
    <row r="178" spans="1:15" ht="15.75" x14ac:dyDescent="0.25">
      <c r="A178" s="41">
        <v>189</v>
      </c>
      <c r="B178" s="39">
        <v>0.46111111111111103</v>
      </c>
      <c r="C178" s="33" t="s">
        <v>194</v>
      </c>
      <c r="D178" s="33" t="s">
        <v>13</v>
      </c>
      <c r="E178" s="34" t="s">
        <v>14</v>
      </c>
      <c r="F178" s="33" t="s">
        <v>27</v>
      </c>
      <c r="G178" s="26" t="s">
        <v>77</v>
      </c>
      <c r="H178" s="26" t="s">
        <v>101</v>
      </c>
      <c r="I178" s="26" t="s">
        <v>28</v>
      </c>
      <c r="J178" s="26" t="s">
        <v>93</v>
      </c>
      <c r="K178" s="102" t="s">
        <v>94</v>
      </c>
      <c r="L178" s="79"/>
      <c r="M178" s="21">
        <v>161.5</v>
      </c>
      <c r="N178" s="205">
        <f t="shared" si="6"/>
        <v>0.62115384615384617</v>
      </c>
      <c r="O178" s="21">
        <v>65</v>
      </c>
    </row>
    <row r="179" spans="1:15" ht="15.75" x14ac:dyDescent="0.25">
      <c r="A179" s="41">
        <v>190</v>
      </c>
      <c r="B179" s="39">
        <v>0.46597222222222201</v>
      </c>
      <c r="C179" s="33" t="s">
        <v>194</v>
      </c>
      <c r="D179" s="33" t="s">
        <v>13</v>
      </c>
      <c r="E179" s="34" t="s">
        <v>14</v>
      </c>
      <c r="F179" s="33" t="s">
        <v>27</v>
      </c>
      <c r="G179" s="26" t="s">
        <v>22</v>
      </c>
      <c r="H179" s="26" t="s">
        <v>23</v>
      </c>
      <c r="I179" s="26" t="s">
        <v>39</v>
      </c>
      <c r="J179" s="26" t="s">
        <v>40</v>
      </c>
      <c r="K179" s="102" t="s">
        <v>41</v>
      </c>
      <c r="L179" s="79"/>
      <c r="M179" s="21">
        <v>163</v>
      </c>
      <c r="N179" s="205">
        <f t="shared" si="6"/>
        <v>0.62692307692307692</v>
      </c>
      <c r="O179" s="21">
        <v>63</v>
      </c>
    </row>
    <row r="180" spans="1:15" ht="15.75" x14ac:dyDescent="0.25">
      <c r="A180" s="41">
        <v>191</v>
      </c>
      <c r="B180" s="39">
        <v>0.47083333333333299</v>
      </c>
      <c r="C180" s="33" t="s">
        <v>194</v>
      </c>
      <c r="D180" s="33" t="s">
        <v>13</v>
      </c>
      <c r="E180" s="34" t="s">
        <v>14</v>
      </c>
      <c r="F180" s="33" t="s">
        <v>46</v>
      </c>
      <c r="G180" s="26" t="s">
        <v>77</v>
      </c>
      <c r="H180" s="26" t="s">
        <v>90</v>
      </c>
      <c r="I180" s="26" t="s">
        <v>91</v>
      </c>
      <c r="J180" s="26" t="s">
        <v>92</v>
      </c>
      <c r="K180" s="102" t="s">
        <v>81</v>
      </c>
      <c r="L180" s="79"/>
      <c r="M180" s="21">
        <v>170</v>
      </c>
      <c r="N180" s="205">
        <f t="shared" si="6"/>
        <v>0.65384615384615385</v>
      </c>
      <c r="O180" s="21">
        <v>66</v>
      </c>
    </row>
    <row r="181" spans="1:15" ht="15.75" x14ac:dyDescent="0.25">
      <c r="A181" s="41">
        <v>192</v>
      </c>
      <c r="B181" s="39">
        <v>0.47569444444444398</v>
      </c>
      <c r="C181" s="33" t="s">
        <v>194</v>
      </c>
      <c r="D181" s="40" t="s">
        <v>13</v>
      </c>
      <c r="E181" s="34" t="s">
        <v>14</v>
      </c>
      <c r="F181" s="33" t="s">
        <v>27</v>
      </c>
      <c r="G181" s="26" t="s">
        <v>22</v>
      </c>
      <c r="H181" s="26" t="s">
        <v>23</v>
      </c>
      <c r="I181" s="26" t="s">
        <v>28</v>
      </c>
      <c r="J181" s="26" t="s">
        <v>29</v>
      </c>
      <c r="K181" s="26" t="s">
        <v>30</v>
      </c>
      <c r="L181" s="79"/>
      <c r="M181" s="21"/>
      <c r="N181" s="205">
        <f t="shared" si="6"/>
        <v>0</v>
      </c>
      <c r="O181" s="21"/>
    </row>
    <row r="182" spans="1:15" ht="15.75" x14ac:dyDescent="0.25">
      <c r="A182" s="41">
        <v>193</v>
      </c>
      <c r="B182" s="39">
        <v>0.48055555555555501</v>
      </c>
      <c r="C182" s="33" t="s">
        <v>194</v>
      </c>
      <c r="D182" s="33" t="s">
        <v>13</v>
      </c>
      <c r="E182" s="34" t="s">
        <v>14</v>
      </c>
      <c r="F182" s="33" t="s">
        <v>27</v>
      </c>
      <c r="G182" s="26" t="s">
        <v>399</v>
      </c>
      <c r="H182" s="26" t="s">
        <v>405</v>
      </c>
      <c r="I182" s="26" t="s">
        <v>401</v>
      </c>
      <c r="J182" s="26" t="s">
        <v>402</v>
      </c>
      <c r="K182" s="26" t="s">
        <v>403</v>
      </c>
      <c r="L182" s="79"/>
      <c r="M182" s="21">
        <v>162</v>
      </c>
      <c r="N182" s="205">
        <f t="shared" si="6"/>
        <v>0.62307692307692308</v>
      </c>
      <c r="O182" s="21">
        <v>65</v>
      </c>
    </row>
    <row r="183" spans="1:15" ht="15.75" x14ac:dyDescent="0.25">
      <c r="A183" s="41">
        <v>194</v>
      </c>
      <c r="B183" s="39">
        <v>0.485416666666667</v>
      </c>
      <c r="C183" s="33" t="s">
        <v>194</v>
      </c>
      <c r="D183" s="33" t="s">
        <v>13</v>
      </c>
      <c r="E183" s="34" t="s">
        <v>14</v>
      </c>
      <c r="F183" s="33" t="s">
        <v>27</v>
      </c>
      <c r="G183" s="26" t="s">
        <v>398</v>
      </c>
      <c r="H183" s="26" t="s">
        <v>23</v>
      </c>
      <c r="I183" s="26" t="s">
        <v>450</v>
      </c>
      <c r="J183" s="26" t="s">
        <v>451</v>
      </c>
      <c r="K183" s="26" t="s">
        <v>453</v>
      </c>
      <c r="L183" s="79"/>
      <c r="M183" s="21">
        <v>164.5</v>
      </c>
      <c r="N183" s="205">
        <f t="shared" si="6"/>
        <v>0.63269230769230766</v>
      </c>
      <c r="O183" s="21">
        <v>63</v>
      </c>
    </row>
    <row r="184" spans="1:15" ht="15.75" x14ac:dyDescent="0.25">
      <c r="A184" s="41">
        <v>195</v>
      </c>
      <c r="B184" s="39">
        <v>0.49027777777777898</v>
      </c>
      <c r="C184" s="33" t="s">
        <v>194</v>
      </c>
      <c r="D184" s="33" t="s">
        <v>13</v>
      </c>
      <c r="E184" s="34" t="s">
        <v>14</v>
      </c>
      <c r="F184" s="33" t="s">
        <v>27</v>
      </c>
      <c r="G184" s="26" t="s">
        <v>386</v>
      </c>
      <c r="H184" s="26" t="s">
        <v>23</v>
      </c>
      <c r="I184" s="26" t="s">
        <v>28</v>
      </c>
      <c r="J184" s="26" t="s">
        <v>396</v>
      </c>
      <c r="K184" s="26" t="s">
        <v>471</v>
      </c>
      <c r="L184" s="79"/>
      <c r="M184" s="21">
        <v>173</v>
      </c>
      <c r="N184" s="205">
        <f t="shared" si="6"/>
        <v>0.66538461538461535</v>
      </c>
      <c r="O184" s="21">
        <v>67</v>
      </c>
    </row>
    <row r="185" spans="1:15" ht="15.75" x14ac:dyDescent="0.25">
      <c r="A185" s="41">
        <v>505</v>
      </c>
      <c r="B185" s="39">
        <v>0.51944444444445104</v>
      </c>
      <c r="C185" s="33" t="s">
        <v>194</v>
      </c>
      <c r="D185" s="33" t="s">
        <v>13</v>
      </c>
      <c r="E185" s="34" t="s">
        <v>17</v>
      </c>
      <c r="F185" s="33" t="s">
        <v>21</v>
      </c>
      <c r="G185" s="26" t="s">
        <v>77</v>
      </c>
      <c r="H185" s="26" t="s">
        <v>23</v>
      </c>
      <c r="I185" s="26" t="s">
        <v>87</v>
      </c>
      <c r="J185" s="26" t="s">
        <v>88</v>
      </c>
      <c r="K185" s="26" t="s">
        <v>89</v>
      </c>
      <c r="L185" s="26"/>
      <c r="M185" s="21">
        <v>174.5</v>
      </c>
      <c r="N185" s="205">
        <f>M185/280</f>
        <v>0.62321428571428572</v>
      </c>
      <c r="O185" s="21">
        <v>51</v>
      </c>
    </row>
    <row r="186" spans="1:15" ht="15.75" x14ac:dyDescent="0.25">
      <c r="A186" s="41">
        <v>506</v>
      </c>
      <c r="B186" s="39">
        <v>0.52430555555556302</v>
      </c>
      <c r="C186" s="33" t="s">
        <v>194</v>
      </c>
      <c r="D186" s="33" t="s">
        <v>13</v>
      </c>
      <c r="E186" s="34" t="s">
        <v>17</v>
      </c>
      <c r="F186" s="33" t="s">
        <v>21</v>
      </c>
      <c r="G186" s="26" t="s">
        <v>399</v>
      </c>
      <c r="H186" s="26" t="s">
        <v>405</v>
      </c>
      <c r="I186" s="26" t="s">
        <v>427</v>
      </c>
      <c r="J186" s="26" t="s">
        <v>428</v>
      </c>
      <c r="K186" s="26" t="s">
        <v>429</v>
      </c>
      <c r="L186" s="26"/>
      <c r="M186" s="21">
        <v>167.5</v>
      </c>
      <c r="N186" s="205">
        <f t="shared" ref="N186:N203" si="7">M186/280</f>
        <v>0.5982142857142857</v>
      </c>
      <c r="O186" s="21">
        <v>49</v>
      </c>
    </row>
    <row r="187" spans="1:15" ht="15.75" x14ac:dyDescent="0.25">
      <c r="A187" s="41">
        <v>507</v>
      </c>
      <c r="B187" s="39">
        <v>0.529166666666675</v>
      </c>
      <c r="C187" s="33" t="s">
        <v>194</v>
      </c>
      <c r="D187" s="33" t="s">
        <v>13</v>
      </c>
      <c r="E187" s="34" t="s">
        <v>17</v>
      </c>
      <c r="F187" s="33" t="s">
        <v>27</v>
      </c>
      <c r="G187" s="26" t="s">
        <v>207</v>
      </c>
      <c r="H187" s="26" t="s">
        <v>242</v>
      </c>
      <c r="I187" s="26" t="s">
        <v>217</v>
      </c>
      <c r="J187" s="26" t="s">
        <v>218</v>
      </c>
      <c r="K187" s="26" t="s">
        <v>219</v>
      </c>
      <c r="L187" s="79"/>
      <c r="M187" s="21">
        <v>167</v>
      </c>
      <c r="N187" s="205">
        <f t="shared" si="7"/>
        <v>0.59642857142857142</v>
      </c>
      <c r="O187" s="21">
        <v>48</v>
      </c>
    </row>
    <row r="188" spans="1:15" ht="15.75" x14ac:dyDescent="0.25">
      <c r="A188" s="41">
        <v>508</v>
      </c>
      <c r="B188" s="39">
        <v>0.53402777777778698</v>
      </c>
      <c r="C188" s="33" t="s">
        <v>194</v>
      </c>
      <c r="D188" s="33" t="s">
        <v>13</v>
      </c>
      <c r="E188" s="34" t="s">
        <v>17</v>
      </c>
      <c r="F188" s="33" t="s">
        <v>27</v>
      </c>
      <c r="G188" s="26" t="s">
        <v>77</v>
      </c>
      <c r="H188" s="26" t="s">
        <v>101</v>
      </c>
      <c r="I188" s="26" t="s">
        <v>114</v>
      </c>
      <c r="J188" s="26" t="s">
        <v>115</v>
      </c>
      <c r="K188" s="26" t="s">
        <v>116</v>
      </c>
      <c r="L188" s="79"/>
      <c r="M188" s="21">
        <v>172.5</v>
      </c>
      <c r="N188" s="205">
        <f t="shared" si="7"/>
        <v>0.6160714285714286</v>
      </c>
      <c r="O188" s="21">
        <v>50</v>
      </c>
    </row>
    <row r="189" spans="1:15" ht="15.75" x14ac:dyDescent="0.25">
      <c r="A189" s="41">
        <v>509</v>
      </c>
      <c r="B189" s="39">
        <v>0.53888888888889896</v>
      </c>
      <c r="C189" s="33" t="s">
        <v>194</v>
      </c>
      <c r="D189" s="33" t="s">
        <v>13</v>
      </c>
      <c r="E189" s="34" t="s">
        <v>17</v>
      </c>
      <c r="F189" s="33" t="s">
        <v>27</v>
      </c>
      <c r="G189" s="26" t="s">
        <v>457</v>
      </c>
      <c r="H189" s="26" t="s">
        <v>458</v>
      </c>
      <c r="I189" s="26" t="s">
        <v>132</v>
      </c>
      <c r="J189" s="26" t="s">
        <v>461</v>
      </c>
      <c r="K189" s="26" t="s">
        <v>465</v>
      </c>
      <c r="L189" s="79"/>
      <c r="M189" s="21">
        <v>164.5</v>
      </c>
      <c r="N189" s="205">
        <f t="shared" si="7"/>
        <v>0.58750000000000002</v>
      </c>
      <c r="O189" s="21">
        <v>47</v>
      </c>
    </row>
    <row r="190" spans="1:15" ht="15.75" x14ac:dyDescent="0.25">
      <c r="A190" s="41">
        <v>510</v>
      </c>
      <c r="B190" s="39">
        <v>0.54375000000001095</v>
      </c>
      <c r="C190" s="33" t="s">
        <v>194</v>
      </c>
      <c r="D190" s="42" t="s">
        <v>13</v>
      </c>
      <c r="E190" s="35" t="s">
        <v>17</v>
      </c>
      <c r="F190" s="42" t="s">
        <v>27</v>
      </c>
      <c r="G190" s="78" t="s">
        <v>256</v>
      </c>
      <c r="H190" s="78" t="s">
        <v>90</v>
      </c>
      <c r="I190" s="78" t="s">
        <v>287</v>
      </c>
      <c r="J190" s="78" t="s">
        <v>288</v>
      </c>
      <c r="K190" s="78" t="s">
        <v>289</v>
      </c>
      <c r="L190" s="79"/>
      <c r="M190" s="21">
        <v>166</v>
      </c>
      <c r="N190" s="205">
        <f t="shared" si="7"/>
        <v>0.59285714285714286</v>
      </c>
      <c r="O190" s="21">
        <v>49</v>
      </c>
    </row>
    <row r="191" spans="1:15" ht="15.75" x14ac:dyDescent="0.25">
      <c r="A191" s="41">
        <v>511</v>
      </c>
      <c r="B191" s="39">
        <v>0.54861111111112304</v>
      </c>
      <c r="C191" s="33" t="s">
        <v>194</v>
      </c>
      <c r="D191" s="33" t="s">
        <v>13</v>
      </c>
      <c r="E191" s="34" t="s">
        <v>17</v>
      </c>
      <c r="F191" s="33" t="s">
        <v>27</v>
      </c>
      <c r="G191" s="26" t="s">
        <v>77</v>
      </c>
      <c r="H191" s="26" t="s">
        <v>90</v>
      </c>
      <c r="I191" s="26" t="s">
        <v>111</v>
      </c>
      <c r="J191" s="26" t="s">
        <v>112</v>
      </c>
      <c r="K191" s="26" t="s">
        <v>481</v>
      </c>
      <c r="L191" s="79"/>
      <c r="M191" s="21">
        <v>182.5</v>
      </c>
      <c r="N191" s="205">
        <f t="shared" si="7"/>
        <v>0.6517857142857143</v>
      </c>
      <c r="O191" s="21">
        <v>53</v>
      </c>
    </row>
    <row r="192" spans="1:15" ht="15.75" x14ac:dyDescent="0.25">
      <c r="A192" s="41">
        <v>512</v>
      </c>
      <c r="B192" s="39">
        <v>0.55347222222223502</v>
      </c>
      <c r="C192" s="33" t="s">
        <v>194</v>
      </c>
      <c r="D192" s="33" t="s">
        <v>13</v>
      </c>
      <c r="E192" s="34" t="s">
        <v>17</v>
      </c>
      <c r="F192" s="33" t="s">
        <v>27</v>
      </c>
      <c r="G192" s="26" t="s">
        <v>398</v>
      </c>
      <c r="H192" s="26" t="s">
        <v>445</v>
      </c>
      <c r="I192" s="26" t="s">
        <v>450</v>
      </c>
      <c r="J192" s="26" t="s">
        <v>451</v>
      </c>
      <c r="K192" s="102" t="s">
        <v>452</v>
      </c>
      <c r="L192" s="79"/>
      <c r="M192" s="21">
        <v>182</v>
      </c>
      <c r="N192" s="205">
        <f t="shared" si="7"/>
        <v>0.65</v>
      </c>
      <c r="O192" s="21">
        <v>53</v>
      </c>
    </row>
    <row r="193" spans="1:15" ht="15.75" x14ac:dyDescent="0.25">
      <c r="A193" s="41">
        <v>513</v>
      </c>
      <c r="B193" s="39">
        <v>0.558333333333347</v>
      </c>
      <c r="C193" s="33" t="s">
        <v>194</v>
      </c>
      <c r="D193" s="40" t="s">
        <v>13</v>
      </c>
      <c r="E193" s="37" t="s">
        <v>17</v>
      </c>
      <c r="F193" s="40" t="s">
        <v>46</v>
      </c>
      <c r="G193" s="77" t="s">
        <v>130</v>
      </c>
      <c r="H193" s="77" t="s">
        <v>143</v>
      </c>
      <c r="I193" s="77" t="s">
        <v>147</v>
      </c>
      <c r="J193" s="77" t="s">
        <v>148</v>
      </c>
      <c r="K193" s="77" t="s">
        <v>149</v>
      </c>
      <c r="L193" s="79"/>
      <c r="M193" s="21">
        <v>170.5</v>
      </c>
      <c r="N193" s="205">
        <f t="shared" si="7"/>
        <v>0.60892857142857137</v>
      </c>
      <c r="O193" s="21">
        <v>50</v>
      </c>
    </row>
    <row r="194" spans="1:15" ht="15.75" x14ac:dyDescent="0.25">
      <c r="A194" s="41">
        <v>514</v>
      </c>
      <c r="B194" s="39">
        <v>0.56319444444445899</v>
      </c>
      <c r="C194" s="33" t="s">
        <v>194</v>
      </c>
      <c r="D194" s="33" t="s">
        <v>181</v>
      </c>
      <c r="E194" s="34" t="s">
        <v>17</v>
      </c>
      <c r="F194" s="33" t="s">
        <v>46</v>
      </c>
      <c r="G194" s="26" t="s">
        <v>158</v>
      </c>
      <c r="H194" s="26" t="s">
        <v>186</v>
      </c>
      <c r="I194" s="26" t="s">
        <v>137</v>
      </c>
      <c r="J194" s="26" t="s">
        <v>169</v>
      </c>
      <c r="K194" s="26" t="s">
        <v>170</v>
      </c>
      <c r="L194" s="79"/>
      <c r="M194" s="21">
        <v>163.5</v>
      </c>
      <c r="N194" s="205">
        <f t="shared" si="7"/>
        <v>0.58392857142857146</v>
      </c>
      <c r="O194" s="21">
        <v>49</v>
      </c>
    </row>
    <row r="195" spans="1:15" ht="15.75" x14ac:dyDescent="0.25">
      <c r="A195" s="41">
        <v>515</v>
      </c>
      <c r="B195" s="39">
        <v>0.56805555555557097</v>
      </c>
      <c r="C195" s="33" t="s">
        <v>194</v>
      </c>
      <c r="D195" s="33" t="s">
        <v>13</v>
      </c>
      <c r="E195" s="34" t="s">
        <v>17</v>
      </c>
      <c r="F195" s="33" t="s">
        <v>27</v>
      </c>
      <c r="G195" s="26" t="s">
        <v>399</v>
      </c>
      <c r="H195" s="26" t="s">
        <v>405</v>
      </c>
      <c r="I195" s="26" t="s">
        <v>410</v>
      </c>
      <c r="J195" s="26" t="s">
        <v>411</v>
      </c>
      <c r="K195" s="26" t="s">
        <v>412</v>
      </c>
      <c r="L195" s="79"/>
      <c r="M195" s="21">
        <v>172.5</v>
      </c>
      <c r="N195" s="205">
        <f t="shared" si="7"/>
        <v>0.6160714285714286</v>
      </c>
      <c r="O195" s="21">
        <v>49</v>
      </c>
    </row>
    <row r="196" spans="1:15" ht="15.75" x14ac:dyDescent="0.25">
      <c r="A196" s="41">
        <v>516</v>
      </c>
      <c r="B196" s="39">
        <v>0.57291666666668295</v>
      </c>
      <c r="C196" s="33" t="s">
        <v>194</v>
      </c>
      <c r="D196" s="33" t="s">
        <v>13</v>
      </c>
      <c r="E196" s="34" t="s">
        <v>17</v>
      </c>
      <c r="F196" s="33" t="s">
        <v>27</v>
      </c>
      <c r="G196" s="26" t="s">
        <v>207</v>
      </c>
      <c r="H196" s="26" t="s">
        <v>246</v>
      </c>
      <c r="I196" s="26" t="s">
        <v>214</v>
      </c>
      <c r="J196" s="26" t="s">
        <v>215</v>
      </c>
      <c r="K196" s="26" t="s">
        <v>216</v>
      </c>
      <c r="L196" s="79"/>
      <c r="M196" s="21">
        <v>168.5</v>
      </c>
      <c r="N196" s="205">
        <f t="shared" si="7"/>
        <v>0.60178571428571426</v>
      </c>
      <c r="O196" s="21">
        <v>50</v>
      </c>
    </row>
    <row r="197" spans="1:15" ht="15.75" x14ac:dyDescent="0.25">
      <c r="A197" s="41">
        <v>517</v>
      </c>
      <c r="B197" s="39">
        <v>0.58750000000001901</v>
      </c>
      <c r="C197" s="33" t="s">
        <v>194</v>
      </c>
      <c r="D197" s="33" t="s">
        <v>13</v>
      </c>
      <c r="E197" s="34" t="s">
        <v>17</v>
      </c>
      <c r="F197" s="33" t="s">
        <v>27</v>
      </c>
      <c r="G197" s="26" t="s">
        <v>293</v>
      </c>
      <c r="H197" s="26" t="s">
        <v>23</v>
      </c>
      <c r="I197" s="26" t="s">
        <v>297</v>
      </c>
      <c r="J197" s="26" t="s">
        <v>298</v>
      </c>
      <c r="K197" s="26" t="s">
        <v>299</v>
      </c>
      <c r="L197" s="79"/>
      <c r="M197" s="21">
        <v>173.5</v>
      </c>
      <c r="N197" s="205">
        <f t="shared" si="7"/>
        <v>0.61964285714285716</v>
      </c>
      <c r="O197" s="21">
        <v>52</v>
      </c>
    </row>
    <row r="198" spans="1:15" ht="15.75" x14ac:dyDescent="0.25">
      <c r="A198" s="41">
        <v>518</v>
      </c>
      <c r="B198" s="39">
        <v>0.59236111111113099</v>
      </c>
      <c r="C198" s="33" t="s">
        <v>194</v>
      </c>
      <c r="D198" s="33" t="s">
        <v>13</v>
      </c>
      <c r="E198" s="34" t="s">
        <v>17</v>
      </c>
      <c r="F198" s="33" t="s">
        <v>46</v>
      </c>
      <c r="G198" s="26" t="s">
        <v>326</v>
      </c>
      <c r="H198" s="26" t="s">
        <v>341</v>
      </c>
      <c r="I198" s="26" t="s">
        <v>357</v>
      </c>
      <c r="J198" s="26" t="s">
        <v>358</v>
      </c>
      <c r="K198" s="26" t="s">
        <v>359</v>
      </c>
      <c r="L198" s="79"/>
      <c r="M198" s="21" t="s">
        <v>474</v>
      </c>
      <c r="N198" s="205" t="s">
        <v>474</v>
      </c>
      <c r="O198" s="21" t="s">
        <v>474</v>
      </c>
    </row>
    <row r="199" spans="1:15" ht="15.75" x14ac:dyDescent="0.25">
      <c r="A199" s="41">
        <v>519</v>
      </c>
      <c r="B199" s="39">
        <v>0.59722222222224297</v>
      </c>
      <c r="C199" s="33" t="s">
        <v>194</v>
      </c>
      <c r="D199" s="25" t="s">
        <v>13</v>
      </c>
      <c r="E199" s="24" t="s">
        <v>17</v>
      </c>
      <c r="F199" s="25" t="s">
        <v>46</v>
      </c>
      <c r="G199" s="24" t="s">
        <v>255</v>
      </c>
      <c r="H199" s="24" t="s">
        <v>60</v>
      </c>
      <c r="I199" s="24" t="s">
        <v>64</v>
      </c>
      <c r="J199" s="24" t="s">
        <v>65</v>
      </c>
      <c r="K199" s="24" t="s">
        <v>66</v>
      </c>
      <c r="L199" s="79"/>
      <c r="M199" s="21">
        <v>181</v>
      </c>
      <c r="N199" s="205">
        <f t="shared" si="7"/>
        <v>0.64642857142857146</v>
      </c>
      <c r="O199" s="21">
        <v>52</v>
      </c>
    </row>
    <row r="200" spans="1:15" ht="15.75" x14ac:dyDescent="0.25">
      <c r="A200" s="41">
        <v>520</v>
      </c>
      <c r="B200" s="39">
        <v>0.60208333333335495</v>
      </c>
      <c r="C200" s="33" t="s">
        <v>194</v>
      </c>
      <c r="D200" s="33" t="s">
        <v>181</v>
      </c>
      <c r="E200" s="37" t="s">
        <v>17</v>
      </c>
      <c r="F200" s="40" t="s">
        <v>46</v>
      </c>
      <c r="G200" s="77" t="s">
        <v>130</v>
      </c>
      <c r="H200" s="77" t="s">
        <v>150</v>
      </c>
      <c r="I200" s="77" t="s">
        <v>155</v>
      </c>
      <c r="J200" s="77" t="s">
        <v>156</v>
      </c>
      <c r="K200" s="77" t="s">
        <v>157</v>
      </c>
      <c r="L200" s="79"/>
      <c r="M200" s="21">
        <v>170</v>
      </c>
      <c r="N200" s="205">
        <f t="shared" si="7"/>
        <v>0.6071428571428571</v>
      </c>
      <c r="O200" s="21">
        <v>50</v>
      </c>
    </row>
    <row r="201" spans="1:15" ht="15.75" x14ac:dyDescent="0.25">
      <c r="A201" s="41">
        <v>521</v>
      </c>
      <c r="B201" s="39">
        <v>0.60694444444446705</v>
      </c>
      <c r="C201" s="33" t="s">
        <v>194</v>
      </c>
      <c r="D201" s="33" t="s">
        <v>13</v>
      </c>
      <c r="E201" s="34" t="s">
        <v>17</v>
      </c>
      <c r="F201" s="33" t="s">
        <v>46</v>
      </c>
      <c r="G201" s="26" t="s">
        <v>326</v>
      </c>
      <c r="H201" s="26" t="s">
        <v>327</v>
      </c>
      <c r="I201" s="26" t="s">
        <v>354</v>
      </c>
      <c r="J201" s="26" t="s">
        <v>355</v>
      </c>
      <c r="K201" s="26" t="s">
        <v>356</v>
      </c>
      <c r="L201" s="79"/>
      <c r="M201" s="21">
        <v>175</v>
      </c>
      <c r="N201" s="205">
        <f t="shared" si="7"/>
        <v>0.625</v>
      </c>
      <c r="O201" s="21">
        <v>50</v>
      </c>
    </row>
    <row r="202" spans="1:15" ht="15.75" x14ac:dyDescent="0.25">
      <c r="A202" s="41">
        <v>522</v>
      </c>
      <c r="B202" s="39">
        <v>0.61180555555557903</v>
      </c>
      <c r="C202" s="33" t="s">
        <v>194</v>
      </c>
      <c r="D202" s="40" t="s">
        <v>13</v>
      </c>
      <c r="E202" s="34" t="s">
        <v>17</v>
      </c>
      <c r="F202" s="33" t="s">
        <v>46</v>
      </c>
      <c r="G202" s="26" t="s">
        <v>158</v>
      </c>
      <c r="H202" s="26" t="s">
        <v>182</v>
      </c>
      <c r="I202" s="26" t="s">
        <v>137</v>
      </c>
      <c r="J202" s="26" t="s">
        <v>179</v>
      </c>
      <c r="K202" s="26" t="s">
        <v>180</v>
      </c>
      <c r="L202" s="79"/>
      <c r="M202" s="21">
        <v>157.5</v>
      </c>
      <c r="N202" s="205">
        <f t="shared" si="7"/>
        <v>0.5625</v>
      </c>
      <c r="O202" s="21">
        <v>47</v>
      </c>
    </row>
    <row r="203" spans="1:15" ht="15.75" x14ac:dyDescent="0.25">
      <c r="A203" s="41">
        <v>523</v>
      </c>
      <c r="B203" s="39">
        <v>0.61666666666669101</v>
      </c>
      <c r="C203" s="33" t="s">
        <v>194</v>
      </c>
      <c r="D203" s="42" t="s">
        <v>13</v>
      </c>
      <c r="E203" s="35" t="s">
        <v>17</v>
      </c>
      <c r="F203" s="42" t="s">
        <v>27</v>
      </c>
      <c r="G203" s="78" t="s">
        <v>256</v>
      </c>
      <c r="H203" s="78" t="s">
        <v>266</v>
      </c>
      <c r="I203" s="78" t="s">
        <v>262</v>
      </c>
      <c r="J203" s="78" t="s">
        <v>263</v>
      </c>
      <c r="K203" s="78" t="s">
        <v>264</v>
      </c>
      <c r="L203" s="79"/>
      <c r="M203" s="21">
        <v>177</v>
      </c>
      <c r="N203" s="205">
        <f t="shared" si="7"/>
        <v>0.63214285714285712</v>
      </c>
      <c r="O203" s="21">
        <v>51</v>
      </c>
    </row>
    <row r="204" spans="1:15" ht="15.75" x14ac:dyDescent="0.25">
      <c r="A204" s="41">
        <v>524</v>
      </c>
      <c r="B204" s="39">
        <v>0.44166666666666599</v>
      </c>
      <c r="C204" s="33" t="s">
        <v>193</v>
      </c>
      <c r="D204" s="33" t="s">
        <v>13</v>
      </c>
      <c r="E204" s="34" t="s">
        <v>15</v>
      </c>
      <c r="F204" s="33" t="s">
        <v>27</v>
      </c>
      <c r="G204" s="26" t="s">
        <v>77</v>
      </c>
      <c r="H204" s="26" t="s">
        <v>90</v>
      </c>
      <c r="I204" s="26" t="s">
        <v>107</v>
      </c>
      <c r="J204" s="26" t="s">
        <v>108</v>
      </c>
      <c r="K204" s="26" t="s">
        <v>109</v>
      </c>
      <c r="L204" s="21"/>
      <c r="M204" s="21">
        <v>155.5</v>
      </c>
      <c r="N204" s="205">
        <f>M204/230</f>
        <v>0.67608695652173911</v>
      </c>
      <c r="O204" s="21">
        <v>40.5</v>
      </c>
    </row>
    <row r="205" spans="1:15" ht="15.75" x14ac:dyDescent="0.25">
      <c r="A205" s="41">
        <v>525</v>
      </c>
      <c r="B205" s="39">
        <v>0.436805555555555</v>
      </c>
      <c r="C205" s="33" t="s">
        <v>193</v>
      </c>
      <c r="D205" s="33" t="s">
        <v>13</v>
      </c>
      <c r="E205" s="34" t="s">
        <v>15</v>
      </c>
      <c r="F205" s="33" t="s">
        <v>27</v>
      </c>
      <c r="G205" s="26" t="s">
        <v>207</v>
      </c>
      <c r="H205" s="26" t="s">
        <v>242</v>
      </c>
      <c r="I205" s="26" t="s">
        <v>228</v>
      </c>
      <c r="J205" s="26" t="s">
        <v>229</v>
      </c>
      <c r="K205" s="26" t="s">
        <v>230</v>
      </c>
      <c r="L205" s="20"/>
      <c r="M205" s="21">
        <v>153</v>
      </c>
      <c r="N205" s="205">
        <f>M205/230</f>
        <v>0.66521739130434787</v>
      </c>
      <c r="O205" s="21">
        <v>40.5</v>
      </c>
    </row>
  </sheetData>
  <sortState ref="A2:P235">
    <sortCondition ref="A2:A235"/>
    <sortCondition ref="F2:F235"/>
    <sortCondition ref="D2:D235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74"/>
  <sheetViews>
    <sheetView tabSelected="1" workbookViewId="0">
      <selection activeCell="I58" sqref="I58"/>
    </sheetView>
  </sheetViews>
  <sheetFormatPr defaultRowHeight="15" x14ac:dyDescent="0.25"/>
  <cols>
    <col min="1" max="1" width="7" customWidth="1"/>
    <col min="2" max="2" width="13.85546875" customWidth="1"/>
    <col min="3" max="3" width="35.5703125" customWidth="1"/>
    <col min="4" max="4" width="20.28515625" bestFit="1" customWidth="1"/>
    <col min="5" max="5" width="11" customWidth="1"/>
    <col min="6" max="6" width="11.28515625" customWidth="1"/>
    <col min="7" max="7" width="29.7109375" bestFit="1" customWidth="1"/>
  </cols>
  <sheetData>
    <row r="1" spans="1:11" ht="24" thickBot="1" x14ac:dyDescent="0.4">
      <c r="A1" s="253" t="s">
        <v>510</v>
      </c>
      <c r="B1" s="253"/>
      <c r="C1" s="253"/>
      <c r="D1" s="253"/>
      <c r="E1" s="134"/>
    </row>
    <row r="2" spans="1:11" ht="32.25" thickBot="1" x14ac:dyDescent="0.3">
      <c r="A2" s="177" t="s">
        <v>506</v>
      </c>
      <c r="B2" s="203" t="s">
        <v>507</v>
      </c>
      <c r="C2" s="179" t="s">
        <v>514</v>
      </c>
      <c r="D2" s="180" t="s">
        <v>515</v>
      </c>
      <c r="E2" s="181" t="s">
        <v>516</v>
      </c>
      <c r="F2" s="182" t="s">
        <v>517</v>
      </c>
      <c r="G2" s="175" t="s">
        <v>518</v>
      </c>
      <c r="H2" s="176" t="s">
        <v>508</v>
      </c>
    </row>
    <row r="3" spans="1:11" ht="15.75" thickBot="1" x14ac:dyDescent="0.3">
      <c r="A3" s="183">
        <v>126</v>
      </c>
      <c r="B3" s="184" t="s">
        <v>15</v>
      </c>
      <c r="C3" s="185" t="s">
        <v>300</v>
      </c>
      <c r="D3" s="185" t="s">
        <v>323</v>
      </c>
      <c r="E3" s="185" t="s">
        <v>304</v>
      </c>
      <c r="F3" s="185" t="s">
        <v>305</v>
      </c>
      <c r="G3" s="185" t="s">
        <v>306</v>
      </c>
      <c r="H3" s="140">
        <f>LOOKUP(A3,TEAMS!A:A,TEAMS!O:O)</f>
        <v>3</v>
      </c>
    </row>
    <row r="4" spans="1:11" ht="15.75" thickBot="1" x14ac:dyDescent="0.3">
      <c r="A4" s="187">
        <v>157</v>
      </c>
      <c r="B4" s="146" t="s">
        <v>16</v>
      </c>
      <c r="C4" s="147" t="s">
        <v>300</v>
      </c>
      <c r="D4" s="147" t="s">
        <v>323</v>
      </c>
      <c r="E4" s="147" t="s">
        <v>166</v>
      </c>
      <c r="F4" s="147" t="s">
        <v>497</v>
      </c>
      <c r="G4" s="148" t="s">
        <v>498</v>
      </c>
      <c r="H4" s="140">
        <f>LOOKUP(A4,TEAMS!A:A,TEAMS!O:O)</f>
        <v>2</v>
      </c>
    </row>
    <row r="5" spans="1:11" ht="15.75" thickBot="1" x14ac:dyDescent="0.3">
      <c r="A5" s="210"/>
      <c r="B5" s="211"/>
      <c r="C5" s="212"/>
      <c r="D5" s="212"/>
      <c r="E5" s="212"/>
      <c r="F5" s="212"/>
      <c r="G5" s="213"/>
      <c r="H5" s="140"/>
    </row>
    <row r="6" spans="1:11" ht="15.75" thickBot="1" x14ac:dyDescent="0.3">
      <c r="A6" s="188">
        <v>188</v>
      </c>
      <c r="B6" s="189" t="s">
        <v>14</v>
      </c>
      <c r="C6" s="190" t="s">
        <v>300</v>
      </c>
      <c r="D6" s="190" t="s">
        <v>323</v>
      </c>
      <c r="E6" s="190" t="s">
        <v>87</v>
      </c>
      <c r="F6" s="190" t="s">
        <v>302</v>
      </c>
      <c r="G6" s="190" t="s">
        <v>303</v>
      </c>
      <c r="H6" s="140">
        <f>LOOKUP(A6,TEAMS!A:A,TEAMS!O:O)</f>
        <v>12</v>
      </c>
      <c r="I6">
        <f>H3+H4+H6</f>
        <v>17</v>
      </c>
      <c r="J6">
        <f>RANK(I6,I$6:I$74,1)</f>
        <v>7</v>
      </c>
    </row>
    <row r="7" spans="1:11" ht="15.75" thickBot="1" x14ac:dyDescent="0.3">
      <c r="A7" s="183">
        <v>129</v>
      </c>
      <c r="B7" s="184" t="s">
        <v>15</v>
      </c>
      <c r="C7" s="185" t="s">
        <v>300</v>
      </c>
      <c r="D7" s="185" t="s">
        <v>324</v>
      </c>
      <c r="E7" s="185" t="s">
        <v>321</v>
      </c>
      <c r="F7" s="185" t="s">
        <v>40</v>
      </c>
      <c r="G7" s="185" t="s">
        <v>322</v>
      </c>
      <c r="H7" s="140">
        <f>LOOKUP(A7,TEAMS!A:A,TEAMS!O:O)</f>
        <v>10</v>
      </c>
    </row>
    <row r="8" spans="1:11" ht="15.75" thickBot="1" x14ac:dyDescent="0.3">
      <c r="A8" s="187">
        <v>149</v>
      </c>
      <c r="B8" s="146" t="s">
        <v>16</v>
      </c>
      <c r="C8" s="147" t="s">
        <v>300</v>
      </c>
      <c r="D8" s="147" t="s">
        <v>324</v>
      </c>
      <c r="E8" s="148" t="s">
        <v>325</v>
      </c>
      <c r="F8" s="148" t="s">
        <v>319</v>
      </c>
      <c r="G8" s="147" t="s">
        <v>320</v>
      </c>
      <c r="H8" s="140">
        <f>LOOKUP(A8,TEAMS!A:A,TEAMS!O:O)</f>
        <v>10</v>
      </c>
    </row>
    <row r="9" spans="1:11" ht="15.75" thickBot="1" x14ac:dyDescent="0.3">
      <c r="A9" s="210"/>
      <c r="B9" s="211"/>
      <c r="C9" s="212"/>
      <c r="D9" s="212"/>
      <c r="E9" s="213"/>
      <c r="F9" s="213"/>
      <c r="G9" s="212"/>
      <c r="H9" s="140"/>
    </row>
    <row r="10" spans="1:11" ht="15.75" thickBot="1" x14ac:dyDescent="0.3">
      <c r="A10" s="188">
        <v>181</v>
      </c>
      <c r="B10" s="189" t="s">
        <v>14</v>
      </c>
      <c r="C10" s="190" t="s">
        <v>300</v>
      </c>
      <c r="D10" s="190" t="s">
        <v>324</v>
      </c>
      <c r="E10" s="190" t="s">
        <v>307</v>
      </c>
      <c r="F10" s="190" t="s">
        <v>308</v>
      </c>
      <c r="G10" s="190" t="s">
        <v>309</v>
      </c>
      <c r="H10" s="140">
        <f>LOOKUP(A10,TEAMS!A:A,TEAMS!O:O)</f>
        <v>16</v>
      </c>
      <c r="I10">
        <f>H7+H8+H10</f>
        <v>36</v>
      </c>
      <c r="J10">
        <f t="shared" ref="J10" si="0">RANK(I10,I$6:I$90,1)</f>
        <v>16</v>
      </c>
    </row>
    <row r="11" spans="1:11" ht="15.75" thickBot="1" x14ac:dyDescent="0.3">
      <c r="A11" s="183">
        <v>138</v>
      </c>
      <c r="B11" s="192" t="s">
        <v>15</v>
      </c>
      <c r="C11" s="192" t="s">
        <v>255</v>
      </c>
      <c r="D11" s="192" t="s">
        <v>60</v>
      </c>
      <c r="E11" s="192" t="s">
        <v>54</v>
      </c>
      <c r="F11" s="192" t="s">
        <v>55</v>
      </c>
      <c r="G11" s="192" t="s">
        <v>56</v>
      </c>
      <c r="H11" s="140">
        <f>LOOKUP(A11,TEAMS!A:A,TEAMS!O:O)</f>
        <v>13</v>
      </c>
    </row>
    <row r="12" spans="1:11" ht="15.75" thickBot="1" x14ac:dyDescent="0.3">
      <c r="A12" s="187">
        <v>154</v>
      </c>
      <c r="B12" s="154" t="s">
        <v>16</v>
      </c>
      <c r="C12" s="154" t="s">
        <v>255</v>
      </c>
      <c r="D12" s="154" t="s">
        <v>60</v>
      </c>
      <c r="E12" s="154" t="s">
        <v>57</v>
      </c>
      <c r="F12" s="154" t="s">
        <v>58</v>
      </c>
      <c r="G12" s="154" t="s">
        <v>59</v>
      </c>
      <c r="H12" s="140" t="s">
        <v>474</v>
      </c>
    </row>
    <row r="13" spans="1:11" ht="15.75" thickBot="1" x14ac:dyDescent="0.3">
      <c r="A13" s="187">
        <v>176</v>
      </c>
      <c r="B13" s="154" t="s">
        <v>14</v>
      </c>
      <c r="C13" s="154" t="s">
        <v>255</v>
      </c>
      <c r="D13" s="154" t="s">
        <v>60</v>
      </c>
      <c r="E13" s="154" t="s">
        <v>61</v>
      </c>
      <c r="F13" s="154" t="s">
        <v>62</v>
      </c>
      <c r="G13" s="154" t="s">
        <v>63</v>
      </c>
      <c r="H13" s="140">
        <f>LOOKUP(A13,TEAMS!A:A,TEAMS!O:O)</f>
        <v>8</v>
      </c>
    </row>
    <row r="14" spans="1:11" ht="15.75" thickBot="1" x14ac:dyDescent="0.3">
      <c r="A14" s="188">
        <v>519</v>
      </c>
      <c r="B14" s="193" t="s">
        <v>17</v>
      </c>
      <c r="C14" s="193" t="s">
        <v>255</v>
      </c>
      <c r="D14" s="193" t="s">
        <v>60</v>
      </c>
      <c r="E14" s="193" t="s">
        <v>64</v>
      </c>
      <c r="F14" s="193" t="s">
        <v>65</v>
      </c>
      <c r="G14" s="193" t="s">
        <v>66</v>
      </c>
      <c r="H14" s="140">
        <f>LOOKUP(A14,TEAMS!A:A,TEAMS!O:O)</f>
        <v>3</v>
      </c>
      <c r="I14">
        <f>H11+H13+H14</f>
        <v>24</v>
      </c>
      <c r="J14">
        <f t="shared" ref="J14" si="1">RANK(I14,I$6:I$90,1)</f>
        <v>12</v>
      </c>
    </row>
    <row r="15" spans="1:11" ht="15.75" thickBot="1" x14ac:dyDescent="0.3">
      <c r="A15" s="183">
        <v>141</v>
      </c>
      <c r="B15" s="184" t="s">
        <v>15</v>
      </c>
      <c r="C15" s="185" t="s">
        <v>77</v>
      </c>
      <c r="D15" s="185" t="s">
        <v>101</v>
      </c>
      <c r="E15" s="185" t="s">
        <v>98</v>
      </c>
      <c r="F15" s="185" t="s">
        <v>99</v>
      </c>
      <c r="G15" s="185" t="s">
        <v>100</v>
      </c>
      <c r="H15" s="140">
        <f>LOOKUP(A15,TEAMS!A:A,TEAMS!O:O)</f>
        <v>5</v>
      </c>
      <c r="K15">
        <f>LOOKUP(A15,'CORE SCORES'!A:A,'CORE SCORES'!O:O)</f>
        <v>40.5</v>
      </c>
    </row>
    <row r="16" spans="1:11" ht="15.75" thickBot="1" x14ac:dyDescent="0.3">
      <c r="A16" s="187">
        <v>151</v>
      </c>
      <c r="B16" s="146" t="s">
        <v>16</v>
      </c>
      <c r="C16" s="147" t="s">
        <v>77</v>
      </c>
      <c r="D16" s="147" t="s">
        <v>101</v>
      </c>
      <c r="E16" s="147" t="s">
        <v>107</v>
      </c>
      <c r="F16" s="147" t="s">
        <v>482</v>
      </c>
      <c r="G16" s="147" t="s">
        <v>483</v>
      </c>
      <c r="H16" s="140">
        <f>LOOKUP(A16,TEAMS!A:A,TEAMS!O:O)</f>
        <v>3</v>
      </c>
      <c r="K16">
        <f>LOOKUP(A16,'CORE SCORES'!A:A,'CORE SCORES'!O:O)</f>
        <v>54</v>
      </c>
    </row>
    <row r="17" spans="1:12" ht="15.75" thickBot="1" x14ac:dyDescent="0.3">
      <c r="A17" s="187">
        <v>189</v>
      </c>
      <c r="B17" s="146" t="s">
        <v>14</v>
      </c>
      <c r="C17" s="147" t="s">
        <v>77</v>
      </c>
      <c r="D17" s="147" t="s">
        <v>101</v>
      </c>
      <c r="E17" s="147" t="s">
        <v>28</v>
      </c>
      <c r="F17" s="147" t="s">
        <v>93</v>
      </c>
      <c r="G17" s="147" t="s">
        <v>94</v>
      </c>
      <c r="H17" s="140">
        <f>LOOKUP(A17,TEAMS!A:A,TEAMS!O:O)</f>
        <v>12</v>
      </c>
      <c r="K17">
        <f>LOOKUP(A17,'CORE SCORES'!A:A,'CORE SCORES'!O:O)</f>
        <v>65</v>
      </c>
    </row>
    <row r="18" spans="1:12" ht="15.75" thickBot="1" x14ac:dyDescent="0.3">
      <c r="A18" s="188">
        <v>508</v>
      </c>
      <c r="B18" s="189" t="s">
        <v>17</v>
      </c>
      <c r="C18" s="190" t="s">
        <v>77</v>
      </c>
      <c r="D18" s="190" t="s">
        <v>101</v>
      </c>
      <c r="E18" s="190" t="s">
        <v>114</v>
      </c>
      <c r="F18" s="190" t="s">
        <v>115</v>
      </c>
      <c r="G18" s="190" t="s">
        <v>116</v>
      </c>
      <c r="H18" s="140">
        <f>LOOKUP(A18,TEAMS!A:A,TEAMS!O:O)</f>
        <v>6</v>
      </c>
      <c r="I18">
        <f t="shared" ref="I18" si="2">SUM(H15:H18)-MAX(H15:H18)</f>
        <v>14</v>
      </c>
      <c r="J18">
        <v>5</v>
      </c>
      <c r="K18">
        <f>LOOKUP(A18,'CORE SCORES'!A:A,'CORE SCORES'!O:O)</f>
        <v>50</v>
      </c>
      <c r="L18">
        <f>SUM(K15:K18)</f>
        <v>209.5</v>
      </c>
    </row>
    <row r="19" spans="1:12" ht="15.75" thickBot="1" x14ac:dyDescent="0.3">
      <c r="A19" s="183">
        <v>540</v>
      </c>
      <c r="B19" s="184" t="s">
        <v>15</v>
      </c>
      <c r="C19" s="185" t="s">
        <v>77</v>
      </c>
      <c r="D19" s="185" t="s">
        <v>90</v>
      </c>
      <c r="E19" s="185" t="s">
        <v>107</v>
      </c>
      <c r="F19" s="185" t="s">
        <v>108</v>
      </c>
      <c r="G19" s="185" t="s">
        <v>109</v>
      </c>
      <c r="H19" s="140">
        <f>LOOKUP(A19,TEAMS!A:A,TEAMS!O:O)</f>
        <v>2</v>
      </c>
    </row>
    <row r="20" spans="1:12" ht="15.75" thickBot="1" x14ac:dyDescent="0.3">
      <c r="A20" s="187">
        <v>158</v>
      </c>
      <c r="B20" s="146" t="s">
        <v>16</v>
      </c>
      <c r="C20" s="147" t="s">
        <v>77</v>
      </c>
      <c r="D20" s="147" t="s">
        <v>90</v>
      </c>
      <c r="E20" s="147" t="s">
        <v>479</v>
      </c>
      <c r="F20" s="147" t="s">
        <v>115</v>
      </c>
      <c r="G20" s="147" t="s">
        <v>480</v>
      </c>
      <c r="H20" s="140">
        <f>LOOKUP(A20,TEAMS!A:A,TEAMS!O:O)</f>
        <v>1</v>
      </c>
    </row>
    <row r="21" spans="1:12" ht="15.75" thickBot="1" x14ac:dyDescent="0.3">
      <c r="A21" s="187">
        <v>511</v>
      </c>
      <c r="B21" s="146" t="s">
        <v>17</v>
      </c>
      <c r="C21" s="147" t="s">
        <v>77</v>
      </c>
      <c r="D21" s="147" t="s">
        <v>90</v>
      </c>
      <c r="E21" s="147" t="s">
        <v>111</v>
      </c>
      <c r="F21" s="147" t="s">
        <v>112</v>
      </c>
      <c r="G21" s="147" t="s">
        <v>481</v>
      </c>
      <c r="H21" s="140">
        <f>LOOKUP(A21,TEAMS!A:A,TEAMS!O:O)</f>
        <v>1</v>
      </c>
    </row>
    <row r="22" spans="1:12" ht="15.75" thickBot="1" x14ac:dyDescent="0.3">
      <c r="A22" s="188">
        <v>191</v>
      </c>
      <c r="B22" s="189" t="s">
        <v>14</v>
      </c>
      <c r="C22" s="190" t="s">
        <v>77</v>
      </c>
      <c r="D22" s="190" t="s">
        <v>90</v>
      </c>
      <c r="E22" s="190" t="s">
        <v>91</v>
      </c>
      <c r="F22" s="190" t="s">
        <v>92</v>
      </c>
      <c r="G22" s="190" t="s">
        <v>81</v>
      </c>
      <c r="H22" s="140">
        <f>LOOKUP(A22,TEAMS!A:A,TEAMS!O:O)</f>
        <v>4</v>
      </c>
      <c r="I22">
        <f t="shared" ref="I22" si="3">SUM(H19:H22)-MAX(H19:H22)</f>
        <v>4</v>
      </c>
      <c r="J22">
        <f t="shared" ref="J22" si="4">RANK(I22,I$6:I$90,1)</f>
        <v>1</v>
      </c>
    </row>
    <row r="23" spans="1:12" ht="15.75" thickBot="1" x14ac:dyDescent="0.3">
      <c r="A23" s="183">
        <v>131</v>
      </c>
      <c r="B23" s="184" t="s">
        <v>15</v>
      </c>
      <c r="C23" s="185" t="s">
        <v>399</v>
      </c>
      <c r="D23" s="185" t="s">
        <v>405</v>
      </c>
      <c r="E23" s="185" t="s">
        <v>328</v>
      </c>
      <c r="F23" s="185" t="s">
        <v>408</v>
      </c>
      <c r="G23" s="185" t="s">
        <v>409</v>
      </c>
      <c r="H23" s="140">
        <f>LOOKUP(A23,TEAMS!A:A,TEAMS!O:O)</f>
        <v>12</v>
      </c>
    </row>
    <row r="24" spans="1:12" ht="15.75" thickBot="1" x14ac:dyDescent="0.3">
      <c r="A24" s="187">
        <v>152</v>
      </c>
      <c r="B24" s="146" t="s">
        <v>16</v>
      </c>
      <c r="C24" s="147" t="s">
        <v>399</v>
      </c>
      <c r="D24" s="147" t="s">
        <v>405</v>
      </c>
      <c r="E24" s="147" t="s">
        <v>134</v>
      </c>
      <c r="F24" s="147" t="s">
        <v>406</v>
      </c>
      <c r="G24" s="147" t="s">
        <v>407</v>
      </c>
      <c r="H24" s="140">
        <f>LOOKUP(A24,TEAMS!A:A,TEAMS!O:O)</f>
        <v>10</v>
      </c>
    </row>
    <row r="25" spans="1:12" ht="15.75" thickBot="1" x14ac:dyDescent="0.3">
      <c r="A25" s="187">
        <v>193</v>
      </c>
      <c r="B25" s="146" t="s">
        <v>14</v>
      </c>
      <c r="C25" s="147" t="s">
        <v>399</v>
      </c>
      <c r="D25" s="147" t="s">
        <v>405</v>
      </c>
      <c r="E25" s="147" t="s">
        <v>401</v>
      </c>
      <c r="F25" s="147" t="s">
        <v>402</v>
      </c>
      <c r="G25" s="147" t="s">
        <v>403</v>
      </c>
      <c r="H25" s="140">
        <f>LOOKUP(A25,TEAMS!A:A,TEAMS!O:O)</f>
        <v>11</v>
      </c>
    </row>
    <row r="26" spans="1:12" ht="15.75" thickBot="1" x14ac:dyDescent="0.3">
      <c r="A26" s="188">
        <v>515</v>
      </c>
      <c r="B26" s="189" t="s">
        <v>17</v>
      </c>
      <c r="C26" s="190" t="s">
        <v>399</v>
      </c>
      <c r="D26" s="190" t="s">
        <v>405</v>
      </c>
      <c r="E26" s="190" t="s">
        <v>410</v>
      </c>
      <c r="F26" s="190" t="s">
        <v>411</v>
      </c>
      <c r="G26" s="190" t="s">
        <v>412</v>
      </c>
      <c r="H26" s="140">
        <f>LOOKUP(A26,TEAMS!A:A,TEAMS!O:O)</f>
        <v>6</v>
      </c>
      <c r="I26">
        <f t="shared" ref="I26" si="5">SUM(H23:H26)-MAX(H23:H26)</f>
        <v>27</v>
      </c>
      <c r="J26">
        <f t="shared" ref="J26" si="6">RANK(I26,I$6:I$90,1)</f>
        <v>14</v>
      </c>
    </row>
    <row r="27" spans="1:12" ht="15.75" thickBot="1" x14ac:dyDescent="0.3">
      <c r="A27" s="183">
        <v>124</v>
      </c>
      <c r="B27" s="184" t="s">
        <v>15</v>
      </c>
      <c r="C27" s="185" t="s">
        <v>457</v>
      </c>
      <c r="D27" s="185" t="s">
        <v>458</v>
      </c>
      <c r="E27" s="185" t="s">
        <v>460</v>
      </c>
      <c r="F27" s="185" t="s">
        <v>461</v>
      </c>
      <c r="G27" s="185" t="s">
        <v>462</v>
      </c>
      <c r="H27" s="140">
        <f>LOOKUP(A27,TEAMS!A:A,TEAMS!O:O)</f>
        <v>2</v>
      </c>
    </row>
    <row r="28" spans="1:12" ht="15.75" thickBot="1" x14ac:dyDescent="0.3">
      <c r="A28" s="187">
        <v>161</v>
      </c>
      <c r="B28" s="146" t="s">
        <v>16</v>
      </c>
      <c r="C28" s="147" t="s">
        <v>457</v>
      </c>
      <c r="D28" s="147" t="s">
        <v>458</v>
      </c>
      <c r="E28" s="147" t="s">
        <v>489</v>
      </c>
      <c r="F28" s="147" t="s">
        <v>490</v>
      </c>
      <c r="G28" s="147" t="s">
        <v>491</v>
      </c>
      <c r="H28" s="140" t="s">
        <v>474</v>
      </c>
    </row>
    <row r="29" spans="1:12" ht="15.75" thickBot="1" x14ac:dyDescent="0.3">
      <c r="A29" s="187">
        <v>175</v>
      </c>
      <c r="B29" s="161" t="s">
        <v>14</v>
      </c>
      <c r="C29" s="147" t="s">
        <v>457</v>
      </c>
      <c r="D29" s="147" t="s">
        <v>458</v>
      </c>
      <c r="E29" s="147" t="s">
        <v>144</v>
      </c>
      <c r="F29" s="147" t="s">
        <v>459</v>
      </c>
      <c r="G29" s="147" t="s">
        <v>397</v>
      </c>
      <c r="H29" s="140">
        <f>LOOKUP(A29,TEAMS!A:A,TEAMS!O:O)</f>
        <v>5</v>
      </c>
    </row>
    <row r="30" spans="1:12" ht="15.75" thickBot="1" x14ac:dyDescent="0.3">
      <c r="A30" s="188">
        <v>509</v>
      </c>
      <c r="B30" s="189" t="s">
        <v>17</v>
      </c>
      <c r="C30" s="190" t="s">
        <v>457</v>
      </c>
      <c r="D30" s="190" t="s">
        <v>458</v>
      </c>
      <c r="E30" s="190" t="s">
        <v>132</v>
      </c>
      <c r="F30" s="190" t="s">
        <v>461</v>
      </c>
      <c r="G30" s="190" t="s">
        <v>465</v>
      </c>
      <c r="H30" s="140">
        <f>LOOKUP(A30,TEAMS!A:A,TEAMS!O:O)</f>
        <v>13</v>
      </c>
      <c r="I30">
        <f>H27+H29+H30</f>
        <v>20</v>
      </c>
      <c r="J30">
        <f t="shared" ref="J30" si="7">RANK(I30,I$6:I$90,1)</f>
        <v>10</v>
      </c>
    </row>
    <row r="31" spans="1:12" ht="15.75" thickBot="1" x14ac:dyDescent="0.3">
      <c r="A31" s="183">
        <v>132</v>
      </c>
      <c r="B31" s="194" t="s">
        <v>15</v>
      </c>
      <c r="C31" s="195" t="s">
        <v>256</v>
      </c>
      <c r="D31" s="195" t="s">
        <v>90</v>
      </c>
      <c r="E31" s="195" t="s">
        <v>257</v>
      </c>
      <c r="F31" s="195" t="s">
        <v>258</v>
      </c>
      <c r="G31" s="195" t="s">
        <v>492</v>
      </c>
      <c r="H31" s="140">
        <f>LOOKUP(A31,TEAMS!A:A,TEAMS!O:O)</f>
        <v>8</v>
      </c>
      <c r="K31">
        <f>LOOKUP(A31,'CORE SCORES'!A:A,'CORE SCORES'!O:O)</f>
        <v>39</v>
      </c>
    </row>
    <row r="32" spans="1:12" ht="15.75" thickBot="1" x14ac:dyDescent="0.3">
      <c r="A32" s="187">
        <v>153</v>
      </c>
      <c r="B32" s="161" t="s">
        <v>16</v>
      </c>
      <c r="C32" s="162" t="s">
        <v>256</v>
      </c>
      <c r="D32" s="162" t="s">
        <v>90</v>
      </c>
      <c r="E32" s="162" t="s">
        <v>262</v>
      </c>
      <c r="F32" s="162" t="s">
        <v>263</v>
      </c>
      <c r="G32" s="162" t="s">
        <v>286</v>
      </c>
      <c r="H32" s="140">
        <f>LOOKUP(A32,TEAMS!A:A,TEAMS!O:O)</f>
        <v>4</v>
      </c>
      <c r="K32">
        <f>LOOKUP(A32,'CORE SCORES'!A:A,'CORE SCORES'!O:O)</f>
        <v>54</v>
      </c>
    </row>
    <row r="33" spans="1:12" ht="15.75" thickBot="1" x14ac:dyDescent="0.3">
      <c r="A33" s="187">
        <v>183</v>
      </c>
      <c r="B33" s="161" t="s">
        <v>14</v>
      </c>
      <c r="C33" s="162" t="s">
        <v>256</v>
      </c>
      <c r="D33" s="162" t="s">
        <v>90</v>
      </c>
      <c r="E33" s="162" t="s">
        <v>282</v>
      </c>
      <c r="F33" s="162" t="s">
        <v>283</v>
      </c>
      <c r="G33" s="162" t="s">
        <v>493</v>
      </c>
      <c r="H33" s="140">
        <f>LOOKUP(A33,TEAMS!A:A,TEAMS!O:O)</f>
        <v>2</v>
      </c>
      <c r="K33">
        <f>LOOKUP(A33,'CORE SCORES'!A:A,'CORE SCORES'!O:O)</f>
        <v>69</v>
      </c>
    </row>
    <row r="34" spans="1:12" ht="15.75" thickBot="1" x14ac:dyDescent="0.3">
      <c r="A34" s="188">
        <v>510</v>
      </c>
      <c r="B34" s="196" t="s">
        <v>17</v>
      </c>
      <c r="C34" s="197" t="s">
        <v>256</v>
      </c>
      <c r="D34" s="197" t="s">
        <v>90</v>
      </c>
      <c r="E34" s="197" t="s">
        <v>287</v>
      </c>
      <c r="F34" s="197" t="s">
        <v>288</v>
      </c>
      <c r="G34" s="197" t="s">
        <v>289</v>
      </c>
      <c r="H34" s="140">
        <f>LOOKUP(A34,TEAMS!A:A,TEAMS!O:O)</f>
        <v>12</v>
      </c>
      <c r="I34">
        <f t="shared" ref="I34" si="8">SUM(H31:H34)-MAX(H31:H34)</f>
        <v>14</v>
      </c>
      <c r="J34">
        <f t="shared" ref="J34" si="9">RANK(I34,I$6:I$90,1)</f>
        <v>5</v>
      </c>
      <c r="K34">
        <f>LOOKUP(A34,'CORE SCORES'!A:A,'CORE SCORES'!O:O)</f>
        <v>49</v>
      </c>
      <c r="L34">
        <f>SUM(K31:K34)</f>
        <v>211</v>
      </c>
    </row>
    <row r="35" spans="1:12" ht="15.75" thickBot="1" x14ac:dyDescent="0.3">
      <c r="A35" s="183">
        <v>125</v>
      </c>
      <c r="B35" s="194" t="s">
        <v>15</v>
      </c>
      <c r="C35" s="195" t="s">
        <v>256</v>
      </c>
      <c r="D35" s="195" t="s">
        <v>266</v>
      </c>
      <c r="E35" s="195" t="s">
        <v>172</v>
      </c>
      <c r="F35" s="195" t="s">
        <v>273</v>
      </c>
      <c r="G35" s="195" t="s">
        <v>274</v>
      </c>
      <c r="H35" s="140">
        <f>LOOKUP(A35,TEAMS!A:A,TEAMS!O:O)</f>
        <v>14</v>
      </c>
    </row>
    <row r="36" spans="1:12" ht="15.75" thickBot="1" x14ac:dyDescent="0.3">
      <c r="A36" s="187">
        <v>148</v>
      </c>
      <c r="B36" s="146" t="s">
        <v>16</v>
      </c>
      <c r="C36" s="162" t="s">
        <v>256</v>
      </c>
      <c r="D36" s="162" t="s">
        <v>266</v>
      </c>
      <c r="E36" s="162" t="s">
        <v>82</v>
      </c>
      <c r="F36" s="162" t="s">
        <v>25</v>
      </c>
      <c r="G36" s="162" t="s">
        <v>265</v>
      </c>
      <c r="H36" s="140">
        <f>LOOKUP(A36,TEAMS!A:A,TEAMS!O:O)</f>
        <v>5</v>
      </c>
    </row>
    <row r="37" spans="1:12" ht="15.75" thickBot="1" x14ac:dyDescent="0.3">
      <c r="A37" s="187">
        <v>172</v>
      </c>
      <c r="B37" s="161" t="s">
        <v>14</v>
      </c>
      <c r="C37" s="162" t="s">
        <v>256</v>
      </c>
      <c r="D37" s="162" t="s">
        <v>266</v>
      </c>
      <c r="E37" s="162" t="s">
        <v>290</v>
      </c>
      <c r="F37" s="162" t="s">
        <v>291</v>
      </c>
      <c r="G37" s="162" t="s">
        <v>292</v>
      </c>
      <c r="H37" s="140">
        <f>LOOKUP(A37,TEAMS!A:A,TEAMS!O:O)</f>
        <v>3</v>
      </c>
    </row>
    <row r="38" spans="1:12" ht="15.75" thickBot="1" x14ac:dyDescent="0.3">
      <c r="A38" s="188">
        <v>523</v>
      </c>
      <c r="B38" s="196" t="s">
        <v>17</v>
      </c>
      <c r="C38" s="197" t="s">
        <v>256</v>
      </c>
      <c r="D38" s="197" t="s">
        <v>266</v>
      </c>
      <c r="E38" s="197" t="s">
        <v>262</v>
      </c>
      <c r="F38" s="197" t="s">
        <v>263</v>
      </c>
      <c r="G38" s="197" t="s">
        <v>264</v>
      </c>
      <c r="H38" s="140">
        <f>LOOKUP(A38,TEAMS!A:A,TEAMS!O:O)</f>
        <v>4</v>
      </c>
      <c r="I38">
        <f t="shared" ref="I38" si="10">SUM(H35:H38)-MAX(H35:H38)</f>
        <v>12</v>
      </c>
      <c r="J38">
        <f t="shared" ref="J38" si="11">RANK(I38,I$6:I$90,1)</f>
        <v>3</v>
      </c>
    </row>
    <row r="39" spans="1:12" ht="15.75" thickBot="1" x14ac:dyDescent="0.3">
      <c r="A39" s="183">
        <v>539</v>
      </c>
      <c r="B39" s="184" t="s">
        <v>15</v>
      </c>
      <c r="C39" s="185" t="s">
        <v>207</v>
      </c>
      <c r="D39" s="185" t="s">
        <v>242</v>
      </c>
      <c r="E39" s="185" t="s">
        <v>228</v>
      </c>
      <c r="F39" s="185" t="s">
        <v>229</v>
      </c>
      <c r="G39" s="198" t="s">
        <v>230</v>
      </c>
      <c r="H39" s="140">
        <f>LOOKUP(A39,TEAMS!A:A,TEAMS!O:O)</f>
        <v>2</v>
      </c>
    </row>
    <row r="40" spans="1:12" ht="15.75" thickBot="1" x14ac:dyDescent="0.3">
      <c r="A40" s="187">
        <v>145</v>
      </c>
      <c r="B40" s="146" t="s">
        <v>16</v>
      </c>
      <c r="C40" s="147" t="s">
        <v>207</v>
      </c>
      <c r="D40" s="147" t="s">
        <v>242</v>
      </c>
      <c r="E40" s="147" t="s">
        <v>243</v>
      </c>
      <c r="F40" s="147" t="s">
        <v>244</v>
      </c>
      <c r="G40" s="168" t="s">
        <v>245</v>
      </c>
      <c r="H40" s="140">
        <f>LOOKUP(A40,TEAMS!A:A,TEAMS!O:O)</f>
        <v>1</v>
      </c>
    </row>
    <row r="41" spans="1:12" ht="15.75" thickBot="1" x14ac:dyDescent="0.3">
      <c r="A41" s="187">
        <v>184</v>
      </c>
      <c r="B41" s="146" t="s">
        <v>14</v>
      </c>
      <c r="C41" s="147" t="s">
        <v>207</v>
      </c>
      <c r="D41" s="147" t="s">
        <v>242</v>
      </c>
      <c r="E41" s="147" t="s">
        <v>209</v>
      </c>
      <c r="F41" s="147" t="s">
        <v>210</v>
      </c>
      <c r="G41" s="168" t="s">
        <v>211</v>
      </c>
      <c r="H41" s="140">
        <f>LOOKUP(A41,TEAMS!A:A,TEAMS!O:O)</f>
        <v>6</v>
      </c>
    </row>
    <row r="42" spans="1:12" ht="15.75" thickBot="1" x14ac:dyDescent="0.3">
      <c r="A42" s="188">
        <v>507</v>
      </c>
      <c r="B42" s="189" t="s">
        <v>17</v>
      </c>
      <c r="C42" s="190" t="s">
        <v>207</v>
      </c>
      <c r="D42" s="190" t="s">
        <v>242</v>
      </c>
      <c r="E42" s="190" t="s">
        <v>217</v>
      </c>
      <c r="F42" s="190" t="s">
        <v>218</v>
      </c>
      <c r="G42" s="199" t="s">
        <v>219</v>
      </c>
      <c r="H42" s="140">
        <f>LOOKUP(A42,TEAMS!A:A,TEAMS!O:O)</f>
        <v>11</v>
      </c>
      <c r="I42">
        <f t="shared" ref="I42" si="12">SUM(H39:H42)-MAX(H39:H42)</f>
        <v>9</v>
      </c>
      <c r="J42">
        <f t="shared" ref="J42" si="13">RANK(I42,I$6:I$90,1)</f>
        <v>2</v>
      </c>
    </row>
    <row r="43" spans="1:12" ht="15.75" thickBot="1" x14ac:dyDescent="0.3">
      <c r="A43" s="183">
        <v>135</v>
      </c>
      <c r="B43" s="184" t="s">
        <v>15</v>
      </c>
      <c r="C43" s="185" t="s">
        <v>207</v>
      </c>
      <c r="D43" s="185" t="s">
        <v>246</v>
      </c>
      <c r="E43" s="185" t="s">
        <v>107</v>
      </c>
      <c r="F43" s="185" t="s">
        <v>221</v>
      </c>
      <c r="G43" s="198" t="s">
        <v>222</v>
      </c>
      <c r="H43" s="140">
        <f>LOOKUP(A43,TEAMS!A:A,TEAMS!O:O)</f>
        <v>6</v>
      </c>
    </row>
    <row r="44" spans="1:12" ht="15.75" thickBot="1" x14ac:dyDescent="0.3">
      <c r="A44" s="187">
        <v>156</v>
      </c>
      <c r="B44" s="146" t="s">
        <v>16</v>
      </c>
      <c r="C44" s="147" t="s">
        <v>207</v>
      </c>
      <c r="D44" s="147" t="s">
        <v>246</v>
      </c>
      <c r="E44" s="147" t="s">
        <v>187</v>
      </c>
      <c r="F44" s="147" t="s">
        <v>226</v>
      </c>
      <c r="G44" s="168" t="s">
        <v>227</v>
      </c>
      <c r="H44" s="140">
        <f>LOOKUP(A44,TEAMS!A:A,TEAMS!O:O)</f>
        <v>7</v>
      </c>
    </row>
    <row r="45" spans="1:12" ht="15.75" thickBot="1" x14ac:dyDescent="0.3">
      <c r="A45" s="187">
        <v>173</v>
      </c>
      <c r="B45" s="146" t="s">
        <v>14</v>
      </c>
      <c r="C45" s="147" t="s">
        <v>207</v>
      </c>
      <c r="D45" s="147" t="s">
        <v>246</v>
      </c>
      <c r="E45" s="147" t="s">
        <v>107</v>
      </c>
      <c r="F45" s="147" t="s">
        <v>58</v>
      </c>
      <c r="G45" s="168" t="s">
        <v>247</v>
      </c>
      <c r="H45" s="140">
        <f>LOOKUP(A45,TEAMS!A:A,TEAMS!O:O)</f>
        <v>15</v>
      </c>
    </row>
    <row r="46" spans="1:12" ht="15.75" thickBot="1" x14ac:dyDescent="0.3">
      <c r="A46" s="188">
        <v>516</v>
      </c>
      <c r="B46" s="189" t="s">
        <v>17</v>
      </c>
      <c r="C46" s="190" t="s">
        <v>207</v>
      </c>
      <c r="D46" s="190" t="s">
        <v>246</v>
      </c>
      <c r="E46" s="190" t="s">
        <v>214</v>
      </c>
      <c r="F46" s="190" t="s">
        <v>215</v>
      </c>
      <c r="G46" s="199" t="s">
        <v>216</v>
      </c>
      <c r="H46" s="140">
        <f>LOOKUP(A46,TEAMS!A:A,TEAMS!O:O)</f>
        <v>10</v>
      </c>
      <c r="I46">
        <f t="shared" ref="I46" si="14">SUM(H43:H46)-MAX(H43:H46)</f>
        <v>23</v>
      </c>
      <c r="J46">
        <f t="shared" ref="J46" si="15">RANK(I46,I$6:I$90,1)</f>
        <v>11</v>
      </c>
    </row>
    <row r="47" spans="1:12" ht="15.75" thickBot="1" x14ac:dyDescent="0.3">
      <c r="A47" s="183">
        <v>140</v>
      </c>
      <c r="B47" s="184" t="s">
        <v>15</v>
      </c>
      <c r="C47" s="185" t="s">
        <v>326</v>
      </c>
      <c r="D47" s="185" t="s">
        <v>341</v>
      </c>
      <c r="E47" s="185" t="s">
        <v>342</v>
      </c>
      <c r="F47" s="185" t="s">
        <v>343</v>
      </c>
      <c r="G47" s="198" t="s">
        <v>344</v>
      </c>
      <c r="H47" s="140">
        <f>LOOKUP(A47,TEAMS!A:A,TEAMS!O:O)</f>
        <v>11</v>
      </c>
    </row>
    <row r="48" spans="1:12" ht="15.75" thickBot="1" x14ac:dyDescent="0.3">
      <c r="A48" s="187">
        <v>155</v>
      </c>
      <c r="B48" s="146" t="s">
        <v>16</v>
      </c>
      <c r="C48" s="147" t="s">
        <v>326</v>
      </c>
      <c r="D48" s="147" t="s">
        <v>341</v>
      </c>
      <c r="E48" s="147" t="s">
        <v>140</v>
      </c>
      <c r="F48" s="147" t="s">
        <v>351</v>
      </c>
      <c r="G48" s="168" t="s">
        <v>352</v>
      </c>
      <c r="H48" s="140">
        <f>LOOKUP(A48,TEAMS!A:A,TEAMS!O:O)</f>
        <v>8</v>
      </c>
    </row>
    <row r="49" spans="1:10" ht="15.75" thickBot="1" x14ac:dyDescent="0.3">
      <c r="A49" s="187">
        <v>179</v>
      </c>
      <c r="B49" s="146" t="s">
        <v>14</v>
      </c>
      <c r="C49" s="147" t="s">
        <v>326</v>
      </c>
      <c r="D49" s="147" t="s">
        <v>341</v>
      </c>
      <c r="E49" s="147" t="s">
        <v>331</v>
      </c>
      <c r="F49" s="147" t="s">
        <v>332</v>
      </c>
      <c r="G49" s="168" t="s">
        <v>333</v>
      </c>
      <c r="H49" s="140">
        <f>LOOKUP(A49,TEAMS!A:A,TEAMS!O:O)</f>
        <v>10</v>
      </c>
    </row>
    <row r="50" spans="1:10" ht="15.75" thickBot="1" x14ac:dyDescent="0.3">
      <c r="A50" s="188">
        <v>518</v>
      </c>
      <c r="B50" s="189" t="s">
        <v>17</v>
      </c>
      <c r="C50" s="190" t="s">
        <v>326</v>
      </c>
      <c r="D50" s="190" t="s">
        <v>341</v>
      </c>
      <c r="E50" s="190" t="s">
        <v>357</v>
      </c>
      <c r="F50" s="190" t="s">
        <v>358</v>
      </c>
      <c r="G50" s="199" t="s">
        <v>359</v>
      </c>
      <c r="H50" s="140" t="s">
        <v>474</v>
      </c>
      <c r="I50">
        <f>H47+H48+H49</f>
        <v>29</v>
      </c>
      <c r="J50">
        <f t="shared" ref="J50" si="16">RANK(I50,I$6:I$90,1)</f>
        <v>15</v>
      </c>
    </row>
    <row r="51" spans="1:10" ht="15.75" thickBot="1" x14ac:dyDescent="0.3">
      <c r="A51" s="183">
        <v>130</v>
      </c>
      <c r="B51" s="184" t="s">
        <v>15</v>
      </c>
      <c r="C51" s="185" t="s">
        <v>326</v>
      </c>
      <c r="D51" s="185" t="s">
        <v>327</v>
      </c>
      <c r="E51" s="185" t="s">
        <v>338</v>
      </c>
      <c r="F51" s="185" t="s">
        <v>339</v>
      </c>
      <c r="G51" s="198" t="s">
        <v>340</v>
      </c>
      <c r="H51" s="140">
        <f>LOOKUP(A51,TEAMS!A:A,TEAMS!O:O)</f>
        <v>6</v>
      </c>
    </row>
    <row r="52" spans="1:10" ht="15.75" thickBot="1" x14ac:dyDescent="0.3">
      <c r="A52" s="187">
        <v>146</v>
      </c>
      <c r="B52" s="146" t="s">
        <v>16</v>
      </c>
      <c r="C52" s="147" t="s">
        <v>326</v>
      </c>
      <c r="D52" s="147" t="s">
        <v>327</v>
      </c>
      <c r="E52" s="147" t="s">
        <v>334</v>
      </c>
      <c r="F52" s="147" t="s">
        <v>335</v>
      </c>
      <c r="G52" s="168" t="s">
        <v>336</v>
      </c>
      <c r="H52" s="140">
        <f>LOOKUP(A52,TEAMS!A:A,TEAMS!O:O)</f>
        <v>6</v>
      </c>
    </row>
    <row r="53" spans="1:10" ht="15.75" thickBot="1" x14ac:dyDescent="0.3">
      <c r="A53" s="187">
        <v>187</v>
      </c>
      <c r="B53" s="146" t="s">
        <v>14</v>
      </c>
      <c r="C53" s="147" t="s">
        <v>326</v>
      </c>
      <c r="D53" s="147" t="s">
        <v>327</v>
      </c>
      <c r="E53" s="147" t="s">
        <v>328</v>
      </c>
      <c r="F53" s="147" t="s">
        <v>329</v>
      </c>
      <c r="G53" s="168" t="s">
        <v>330</v>
      </c>
      <c r="H53" s="140">
        <f>LOOKUP(A53,TEAMS!A:A,TEAMS!O:O)</f>
        <v>1</v>
      </c>
    </row>
    <row r="54" spans="1:10" ht="15.75" thickBot="1" x14ac:dyDescent="0.3">
      <c r="A54" s="188">
        <v>521</v>
      </c>
      <c r="B54" s="189" t="s">
        <v>17</v>
      </c>
      <c r="C54" s="190" t="s">
        <v>326</v>
      </c>
      <c r="D54" s="190" t="s">
        <v>327</v>
      </c>
      <c r="E54" s="190" t="s">
        <v>354</v>
      </c>
      <c r="F54" s="190" t="s">
        <v>355</v>
      </c>
      <c r="G54" s="199" t="s">
        <v>356</v>
      </c>
      <c r="H54" s="140">
        <f>LOOKUP(A54,TEAMS!A:A,TEAMS!O:O)</f>
        <v>5</v>
      </c>
      <c r="I54">
        <f t="shared" ref="I54" si="17">SUM(H51:H54)-MAX(H51:H54)</f>
        <v>12</v>
      </c>
      <c r="J54">
        <f t="shared" ref="J54" si="18">RANK(I54,I$6:I$90,1)</f>
        <v>3</v>
      </c>
    </row>
    <row r="55" spans="1:10" ht="15.75" thickBot="1" x14ac:dyDescent="0.3">
      <c r="A55" s="183">
        <v>123</v>
      </c>
      <c r="B55" s="184" t="s">
        <v>15</v>
      </c>
      <c r="C55" s="185" t="s">
        <v>398</v>
      </c>
      <c r="D55" s="185" t="s">
        <v>445</v>
      </c>
      <c r="E55" s="185" t="s">
        <v>376</v>
      </c>
      <c r="F55" s="185" t="s">
        <v>448</v>
      </c>
      <c r="G55" s="185" t="s">
        <v>449</v>
      </c>
      <c r="H55" s="140">
        <f>LOOKUP(A55,TEAMS!A:A,TEAMS!O:O)</f>
        <v>3</v>
      </c>
    </row>
    <row r="56" spans="1:10" ht="15.75" thickBot="1" x14ac:dyDescent="0.3">
      <c r="A56" s="187">
        <v>144</v>
      </c>
      <c r="B56" s="161" t="s">
        <v>16</v>
      </c>
      <c r="C56" s="147" t="s">
        <v>398</v>
      </c>
      <c r="D56" s="147" t="s">
        <v>445</v>
      </c>
      <c r="E56" s="147" t="s">
        <v>104</v>
      </c>
      <c r="F56" s="147" t="s">
        <v>440</v>
      </c>
      <c r="G56" s="168" t="s">
        <v>441</v>
      </c>
      <c r="H56" s="140">
        <f>LOOKUP(A56,TEAMS!A:A,TEAMS!O:O)</f>
        <v>14</v>
      </c>
    </row>
    <row r="57" spans="1:10" ht="15.75" thickBot="1" x14ac:dyDescent="0.3">
      <c r="A57" s="187">
        <v>174</v>
      </c>
      <c r="B57" s="161" t="s">
        <v>14</v>
      </c>
      <c r="C57" s="147" t="s">
        <v>398</v>
      </c>
      <c r="D57" s="147" t="s">
        <v>445</v>
      </c>
      <c r="E57" s="147" t="s">
        <v>228</v>
      </c>
      <c r="F57" s="147" t="s">
        <v>446</v>
      </c>
      <c r="G57" s="168" t="s">
        <v>447</v>
      </c>
      <c r="H57" s="140">
        <f>LOOKUP(A57,TEAMS!A:A,TEAMS!O:O)</f>
        <v>14</v>
      </c>
    </row>
    <row r="58" spans="1:10" ht="15.75" thickBot="1" x14ac:dyDescent="0.3">
      <c r="A58" s="188">
        <v>512</v>
      </c>
      <c r="B58" s="189" t="s">
        <v>17</v>
      </c>
      <c r="C58" s="190" t="s">
        <v>398</v>
      </c>
      <c r="D58" s="190" t="s">
        <v>445</v>
      </c>
      <c r="E58" s="190" t="s">
        <v>450</v>
      </c>
      <c r="F58" s="190" t="s">
        <v>451</v>
      </c>
      <c r="G58" s="199" t="s">
        <v>452</v>
      </c>
      <c r="H58" s="140">
        <f>LOOKUP(A58,TEAMS!A:A,TEAMS!O:O)</f>
        <v>2</v>
      </c>
      <c r="I58">
        <f t="shared" ref="I58" si="19">SUM(H55:H58)-MAX(H55:H58)</f>
        <v>19</v>
      </c>
      <c r="J58">
        <f t="shared" ref="J58" si="20">RANK(I58,I$6:I$90,1)</f>
        <v>9</v>
      </c>
    </row>
    <row r="59" spans="1:10" ht="15.75" thickBot="1" x14ac:dyDescent="0.3">
      <c r="A59" s="183">
        <v>137</v>
      </c>
      <c r="B59" s="184" t="s">
        <v>15</v>
      </c>
      <c r="C59" s="201" t="s">
        <v>130</v>
      </c>
      <c r="D59" s="201" t="s">
        <v>143</v>
      </c>
      <c r="E59" s="201" t="s">
        <v>140</v>
      </c>
      <c r="F59" s="201" t="s">
        <v>141</v>
      </c>
      <c r="G59" s="204" t="s">
        <v>142</v>
      </c>
      <c r="H59" s="140">
        <f>LOOKUP(A59,TEAMS!A:A,TEAMS!O:O)</f>
        <v>1</v>
      </c>
    </row>
    <row r="60" spans="1:10" ht="15.75" thickBot="1" x14ac:dyDescent="0.3">
      <c r="A60" s="187">
        <v>150</v>
      </c>
      <c r="B60" s="151" t="s">
        <v>16</v>
      </c>
      <c r="C60" s="169" t="s">
        <v>130</v>
      </c>
      <c r="D60" s="169" t="s">
        <v>143</v>
      </c>
      <c r="E60" s="169" t="s">
        <v>144</v>
      </c>
      <c r="F60" s="169" t="s">
        <v>145</v>
      </c>
      <c r="G60" s="170" t="s">
        <v>146</v>
      </c>
      <c r="H60" s="140">
        <f>LOOKUP(A60,TEAMS!A:A,TEAMS!O:O)</f>
        <v>9</v>
      </c>
    </row>
    <row r="61" spans="1:10" ht="15.75" thickBot="1" x14ac:dyDescent="0.3">
      <c r="A61" s="187">
        <v>177</v>
      </c>
      <c r="B61" s="146" t="s">
        <v>14</v>
      </c>
      <c r="C61" s="169" t="s">
        <v>130</v>
      </c>
      <c r="D61" s="169" t="s">
        <v>143</v>
      </c>
      <c r="E61" s="169" t="s">
        <v>137</v>
      </c>
      <c r="F61" s="169" t="s">
        <v>138</v>
      </c>
      <c r="G61" s="170" t="s">
        <v>139</v>
      </c>
      <c r="H61" s="140">
        <f>LOOKUP(A61,TEAMS!A:A,TEAMS!O:O)</f>
        <v>9</v>
      </c>
    </row>
    <row r="62" spans="1:10" ht="15.75" thickBot="1" x14ac:dyDescent="0.3">
      <c r="A62" s="188">
        <v>513</v>
      </c>
      <c r="B62" s="191" t="s">
        <v>17</v>
      </c>
      <c r="C62" s="202" t="s">
        <v>130</v>
      </c>
      <c r="D62" s="202" t="s">
        <v>143</v>
      </c>
      <c r="E62" s="202" t="s">
        <v>147</v>
      </c>
      <c r="F62" s="202" t="s">
        <v>148</v>
      </c>
      <c r="G62" s="202" t="s">
        <v>149</v>
      </c>
      <c r="H62" s="140">
        <f>LOOKUP(A62,TEAMS!A:A,TEAMS!O:O)</f>
        <v>8</v>
      </c>
      <c r="I62">
        <f t="shared" ref="I62" si="21">SUM(H59:H62)-MAX(H59:H62)</f>
        <v>18</v>
      </c>
      <c r="J62">
        <f t="shared" ref="J62" si="22">RANK(I62,I$6:I$90,1)</f>
        <v>8</v>
      </c>
    </row>
    <row r="63" spans="1:10" ht="15.75" thickBot="1" x14ac:dyDescent="0.3">
      <c r="A63" s="183">
        <v>136</v>
      </c>
      <c r="B63" s="184" t="s">
        <v>15</v>
      </c>
      <c r="C63" s="201" t="s">
        <v>130</v>
      </c>
      <c r="D63" s="201" t="s">
        <v>150</v>
      </c>
      <c r="E63" s="201" t="s">
        <v>134</v>
      </c>
      <c r="F63" s="201" t="s">
        <v>135</v>
      </c>
      <c r="G63" s="201" t="s">
        <v>151</v>
      </c>
      <c r="H63" s="140">
        <f>LOOKUP(A63,TEAMS!A:A,TEAMS!O:O)</f>
        <v>9</v>
      </c>
    </row>
    <row r="64" spans="1:10" ht="15.75" thickBot="1" x14ac:dyDescent="0.3">
      <c r="A64" s="187">
        <v>159</v>
      </c>
      <c r="B64" s="151" t="s">
        <v>16</v>
      </c>
      <c r="C64" s="169" t="s">
        <v>130</v>
      </c>
      <c r="D64" s="169" t="s">
        <v>150</v>
      </c>
      <c r="E64" s="169" t="s">
        <v>152</v>
      </c>
      <c r="F64" s="169" t="s">
        <v>153</v>
      </c>
      <c r="G64" s="169" t="s">
        <v>154</v>
      </c>
      <c r="H64" s="140">
        <f>LOOKUP(A64,TEAMS!A:A,TEAMS!O:O)</f>
        <v>12</v>
      </c>
    </row>
    <row r="65" spans="1:10" ht="15.75" thickBot="1" x14ac:dyDescent="0.3">
      <c r="A65" s="187">
        <v>182</v>
      </c>
      <c r="B65" s="146" t="s">
        <v>14</v>
      </c>
      <c r="C65" s="169" t="s">
        <v>130</v>
      </c>
      <c r="D65" s="169" t="s">
        <v>150</v>
      </c>
      <c r="E65" s="169" t="s">
        <v>132</v>
      </c>
      <c r="F65" s="169" t="s">
        <v>133</v>
      </c>
      <c r="G65" s="169" t="s">
        <v>119</v>
      </c>
      <c r="H65" s="140">
        <f>LOOKUP(A65,TEAMS!A:A,TEAMS!O:O)</f>
        <v>6</v>
      </c>
    </row>
    <row r="66" spans="1:10" ht="15.75" thickBot="1" x14ac:dyDescent="0.3">
      <c r="A66" s="188">
        <v>520</v>
      </c>
      <c r="B66" s="191" t="s">
        <v>17</v>
      </c>
      <c r="C66" s="202" t="s">
        <v>130</v>
      </c>
      <c r="D66" s="202" t="s">
        <v>150</v>
      </c>
      <c r="E66" s="202" t="s">
        <v>155</v>
      </c>
      <c r="F66" s="202" t="s">
        <v>156</v>
      </c>
      <c r="G66" s="202" t="s">
        <v>157</v>
      </c>
      <c r="H66" s="140">
        <f>LOOKUP(A66,TEAMS!A:A,TEAMS!O:O)</f>
        <v>9</v>
      </c>
      <c r="I66">
        <f t="shared" ref="I66" si="23">SUM(H63:H66)-MAX(H63:H66)</f>
        <v>24</v>
      </c>
      <c r="J66">
        <f t="shared" ref="J66" si="24">RANK(I66,I$6:I$90,1)</f>
        <v>12</v>
      </c>
    </row>
    <row r="67" spans="1:10" ht="15.75" thickBot="1" x14ac:dyDescent="0.3">
      <c r="A67" s="183">
        <v>121</v>
      </c>
      <c r="B67" s="184" t="s">
        <v>15</v>
      </c>
      <c r="C67" s="185" t="s">
        <v>158</v>
      </c>
      <c r="D67" s="185" t="s">
        <v>182</v>
      </c>
      <c r="E67" s="185" t="s">
        <v>183</v>
      </c>
      <c r="F67" s="185" t="s">
        <v>184</v>
      </c>
      <c r="G67" s="185" t="s">
        <v>185</v>
      </c>
      <c r="H67" s="140">
        <f>LOOKUP(A67,TEAMS!A:A,TEAMS!O:O)</f>
        <v>15</v>
      </c>
    </row>
    <row r="68" spans="1:10" ht="15.75" thickBot="1" x14ac:dyDescent="0.3">
      <c r="A68" s="187">
        <v>147</v>
      </c>
      <c r="B68" s="146" t="s">
        <v>16</v>
      </c>
      <c r="C68" s="147" t="s">
        <v>158</v>
      </c>
      <c r="D68" s="147" t="s">
        <v>182</v>
      </c>
      <c r="E68" s="147" t="s">
        <v>166</v>
      </c>
      <c r="F68" s="147" t="s">
        <v>167</v>
      </c>
      <c r="G68" s="147" t="s">
        <v>168</v>
      </c>
      <c r="H68" s="140" t="s">
        <v>474</v>
      </c>
    </row>
    <row r="69" spans="1:10" ht="15.75" thickBot="1" x14ac:dyDescent="0.3">
      <c r="A69" s="187">
        <v>186</v>
      </c>
      <c r="B69" s="146" t="s">
        <v>14</v>
      </c>
      <c r="C69" s="147" t="s">
        <v>158</v>
      </c>
      <c r="D69" s="147" t="s">
        <v>182</v>
      </c>
      <c r="E69" s="147" t="s">
        <v>87</v>
      </c>
      <c r="F69" s="147" t="s">
        <v>174</v>
      </c>
      <c r="G69" s="168" t="s">
        <v>175</v>
      </c>
      <c r="H69" s="140" t="s">
        <v>474</v>
      </c>
    </row>
    <row r="70" spans="1:10" ht="15.75" thickBot="1" x14ac:dyDescent="0.3">
      <c r="A70" s="188">
        <v>522</v>
      </c>
      <c r="B70" s="189" t="s">
        <v>17</v>
      </c>
      <c r="C70" s="190" t="s">
        <v>158</v>
      </c>
      <c r="D70" s="190" t="s">
        <v>182</v>
      </c>
      <c r="E70" s="190" t="s">
        <v>137</v>
      </c>
      <c r="F70" s="190" t="s">
        <v>179</v>
      </c>
      <c r="G70" s="190" t="s">
        <v>180</v>
      </c>
      <c r="H70" s="140">
        <f>LOOKUP(A70,TEAMS!A:A,TEAMS!O:O)</f>
        <v>15</v>
      </c>
      <c r="I70" t="s">
        <v>523</v>
      </c>
    </row>
    <row r="71" spans="1:10" ht="15.75" thickBot="1" x14ac:dyDescent="0.3">
      <c r="A71" s="183">
        <v>127</v>
      </c>
      <c r="B71" s="184" t="s">
        <v>15</v>
      </c>
      <c r="C71" s="185" t="s">
        <v>158</v>
      </c>
      <c r="D71" s="185" t="s">
        <v>186</v>
      </c>
      <c r="E71" s="185" t="s">
        <v>176</v>
      </c>
      <c r="F71" s="185" t="s">
        <v>177</v>
      </c>
      <c r="G71" s="185" t="s">
        <v>178</v>
      </c>
      <c r="H71" s="140" t="s">
        <v>474</v>
      </c>
    </row>
    <row r="72" spans="1:10" ht="15.75" thickBot="1" x14ac:dyDescent="0.3">
      <c r="A72" s="187">
        <v>160</v>
      </c>
      <c r="B72" s="146" t="s">
        <v>16</v>
      </c>
      <c r="C72" s="147" t="s">
        <v>158</v>
      </c>
      <c r="D72" s="147" t="s">
        <v>186</v>
      </c>
      <c r="E72" s="147" t="s">
        <v>187</v>
      </c>
      <c r="F72" s="147" t="s">
        <v>188</v>
      </c>
      <c r="G72" s="158" t="s">
        <v>189</v>
      </c>
      <c r="H72" s="140" t="s">
        <v>474</v>
      </c>
    </row>
    <row r="73" spans="1:10" ht="15.75" thickBot="1" x14ac:dyDescent="0.3">
      <c r="A73" s="187">
        <v>180</v>
      </c>
      <c r="B73" s="146" t="s">
        <v>14</v>
      </c>
      <c r="C73" s="147" t="s">
        <v>158</v>
      </c>
      <c r="D73" s="147" t="s">
        <v>186</v>
      </c>
      <c r="E73" s="147" t="s">
        <v>163</v>
      </c>
      <c r="F73" s="147" t="s">
        <v>164</v>
      </c>
      <c r="G73" s="147" t="s">
        <v>496</v>
      </c>
      <c r="H73" s="140" t="s">
        <v>474</v>
      </c>
    </row>
    <row r="74" spans="1:10" ht="15.75" thickBot="1" x14ac:dyDescent="0.3">
      <c r="A74" s="188">
        <v>514</v>
      </c>
      <c r="B74" s="189" t="s">
        <v>17</v>
      </c>
      <c r="C74" s="190" t="s">
        <v>158</v>
      </c>
      <c r="D74" s="190" t="s">
        <v>186</v>
      </c>
      <c r="E74" s="190" t="s">
        <v>137</v>
      </c>
      <c r="F74" s="190" t="s">
        <v>169</v>
      </c>
      <c r="G74" s="190" t="s">
        <v>170</v>
      </c>
      <c r="H74" s="140">
        <f>LOOKUP(A74,TEAMS!A:A,TEAMS!O:O)</f>
        <v>14</v>
      </c>
      <c r="I74" t="s">
        <v>523</v>
      </c>
    </row>
  </sheetData>
  <mergeCells count="1">
    <mergeCell ref="A1:D1"/>
  </mergeCells>
  <pageMargins left="0.7" right="0.7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6"/>
  <sheetViews>
    <sheetView workbookViewId="0">
      <selection activeCell="A3" sqref="A3:G6"/>
    </sheetView>
  </sheetViews>
  <sheetFormatPr defaultRowHeight="15" x14ac:dyDescent="0.25"/>
  <cols>
    <col min="1" max="1" width="7" customWidth="1"/>
    <col min="2" max="2" width="13.85546875" style="14" customWidth="1"/>
    <col min="3" max="3" width="35.5703125" customWidth="1"/>
    <col min="4" max="5" width="11" customWidth="1"/>
    <col min="6" max="6" width="11.28515625" customWidth="1"/>
    <col min="7" max="7" width="22.7109375" bestFit="1" customWidth="1"/>
  </cols>
  <sheetData>
    <row r="1" spans="1:10" ht="24" thickBot="1" x14ac:dyDescent="0.4">
      <c r="A1" s="253" t="s">
        <v>513</v>
      </c>
      <c r="B1" s="253"/>
      <c r="C1" s="253"/>
      <c r="D1" s="253"/>
      <c r="E1" s="173"/>
    </row>
    <row r="2" spans="1:10" ht="32.25" thickBot="1" x14ac:dyDescent="0.3">
      <c r="A2" s="135" t="s">
        <v>506</v>
      </c>
      <c r="B2" s="174" t="s">
        <v>507</v>
      </c>
      <c r="C2" s="136" t="s">
        <v>514</v>
      </c>
      <c r="D2" s="137" t="s">
        <v>515</v>
      </c>
      <c r="E2" s="138" t="s">
        <v>516</v>
      </c>
      <c r="F2" s="139" t="s">
        <v>517</v>
      </c>
      <c r="G2" s="175" t="s">
        <v>518</v>
      </c>
      <c r="H2" s="176" t="s">
        <v>508</v>
      </c>
    </row>
    <row r="3" spans="1:10" ht="15.75" thickBot="1" x14ac:dyDescent="0.3">
      <c r="A3" s="144">
        <v>120</v>
      </c>
      <c r="B3" s="144" t="s">
        <v>15</v>
      </c>
      <c r="C3" s="147" t="s">
        <v>399</v>
      </c>
      <c r="D3" s="147" t="s">
        <v>405</v>
      </c>
      <c r="E3" s="147" t="s">
        <v>421</v>
      </c>
      <c r="F3" s="147" t="s">
        <v>422</v>
      </c>
      <c r="G3" s="147" t="s">
        <v>423</v>
      </c>
      <c r="H3" s="140">
        <f>LOOKUP(A3,TEAMS!A:A,TEAMS!O:O)</f>
        <v>1</v>
      </c>
    </row>
    <row r="4" spans="1:10" ht="15.75" thickBot="1" x14ac:dyDescent="0.3">
      <c r="A4" s="144">
        <v>142</v>
      </c>
      <c r="B4" s="144" t="s">
        <v>16</v>
      </c>
      <c r="C4" s="147" t="s">
        <v>399</v>
      </c>
      <c r="D4" s="147" t="s">
        <v>405</v>
      </c>
      <c r="E4" s="147" t="s">
        <v>424</v>
      </c>
      <c r="F4" s="147" t="s">
        <v>425</v>
      </c>
      <c r="G4" s="147" t="s">
        <v>426</v>
      </c>
      <c r="H4" s="140">
        <f>LOOKUP(A4,TEAMS!A:A,TEAMS!O:O)</f>
        <v>1</v>
      </c>
    </row>
    <row r="5" spans="1:10" ht="15.75" thickBot="1" x14ac:dyDescent="0.3">
      <c r="A5" s="144">
        <v>171</v>
      </c>
      <c r="B5" s="144" t="s">
        <v>14</v>
      </c>
      <c r="C5" s="147" t="s">
        <v>399</v>
      </c>
      <c r="D5" s="147" t="s">
        <v>405</v>
      </c>
      <c r="E5" s="147" t="s">
        <v>430</v>
      </c>
      <c r="F5" s="147" t="s">
        <v>431</v>
      </c>
      <c r="G5" s="147" t="s">
        <v>432</v>
      </c>
      <c r="H5" s="140">
        <f>LOOKUP(A5,TEAMS!A:A,TEAMS!O:O)</f>
        <v>1</v>
      </c>
    </row>
    <row r="6" spans="1:10" x14ac:dyDescent="0.25">
      <c r="A6" s="144">
        <v>506</v>
      </c>
      <c r="B6" s="144" t="s">
        <v>17</v>
      </c>
      <c r="C6" s="147" t="s">
        <v>399</v>
      </c>
      <c r="D6" s="147" t="s">
        <v>405</v>
      </c>
      <c r="E6" s="147" t="s">
        <v>427</v>
      </c>
      <c r="F6" s="147" t="s">
        <v>428</v>
      </c>
      <c r="G6" s="147" t="s">
        <v>429</v>
      </c>
      <c r="H6" s="140">
        <f>LOOKUP(A6,TEAMS!A:A,TEAMS!O:O)</f>
        <v>1</v>
      </c>
      <c r="I6">
        <f>H3+H4+H6</f>
        <v>3</v>
      </c>
      <c r="J6">
        <f>RANK(I6,I$6:I$74,1)</f>
        <v>1</v>
      </c>
    </row>
  </sheetData>
  <mergeCells count="1">
    <mergeCell ref="A1:D1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5"/>
  <sheetViews>
    <sheetView workbookViewId="0">
      <selection activeCell="G10" sqref="G10"/>
    </sheetView>
  </sheetViews>
  <sheetFormatPr defaultRowHeight="15" x14ac:dyDescent="0.25"/>
  <cols>
    <col min="1" max="4" width="9.140625" style="14"/>
    <col min="5" max="5" width="2.5703125" style="14" customWidth="1"/>
    <col min="6" max="9" width="9.140625" style="14"/>
  </cols>
  <sheetData>
    <row r="1" spans="1:9" x14ac:dyDescent="0.25">
      <c r="A1" s="14" t="s">
        <v>9</v>
      </c>
      <c r="B1" s="73" t="s">
        <v>191</v>
      </c>
      <c r="C1" s="73"/>
      <c r="D1" s="73" t="s">
        <v>192</v>
      </c>
      <c r="E1" s="73"/>
      <c r="F1" s="73" t="s">
        <v>193</v>
      </c>
      <c r="G1" s="73"/>
      <c r="H1" s="73" t="s">
        <v>194</v>
      </c>
    </row>
    <row r="2" spans="1:9" x14ac:dyDescent="0.25">
      <c r="A2" s="74" t="s">
        <v>10</v>
      </c>
      <c r="B2" s="74" t="s">
        <v>195</v>
      </c>
      <c r="C2" s="74" t="s">
        <v>10</v>
      </c>
      <c r="D2" s="74" t="s">
        <v>197</v>
      </c>
      <c r="E2" s="75" t="s">
        <v>9</v>
      </c>
      <c r="F2" s="74" t="s">
        <v>13</v>
      </c>
      <c r="G2" s="74" t="s">
        <v>198</v>
      </c>
      <c r="H2" s="74" t="s">
        <v>13</v>
      </c>
      <c r="I2" s="74" t="s">
        <v>196</v>
      </c>
    </row>
    <row r="3" spans="1:9" x14ac:dyDescent="0.25">
      <c r="A3" s="74"/>
      <c r="B3" s="74" t="s">
        <v>250</v>
      </c>
      <c r="C3" s="74"/>
      <c r="D3" s="74" t="s">
        <v>253</v>
      </c>
      <c r="E3" s="75" t="s">
        <v>9</v>
      </c>
      <c r="F3" s="74"/>
      <c r="G3" s="74" t="s">
        <v>251</v>
      </c>
      <c r="H3" s="74"/>
      <c r="I3" s="74" t="s">
        <v>250</v>
      </c>
    </row>
    <row r="4" spans="1:9" x14ac:dyDescent="0.25">
      <c r="A4" s="74" t="s">
        <v>21</v>
      </c>
      <c r="B4" s="14">
        <v>6</v>
      </c>
      <c r="C4" s="74" t="s">
        <v>21</v>
      </c>
      <c r="D4" s="14">
        <v>3</v>
      </c>
      <c r="E4" s="75" t="s">
        <v>9</v>
      </c>
      <c r="F4" s="74" t="s">
        <v>21</v>
      </c>
      <c r="G4" s="14">
        <v>1</v>
      </c>
      <c r="H4" s="74" t="s">
        <v>21</v>
      </c>
      <c r="I4" s="14">
        <v>2</v>
      </c>
    </row>
    <row r="5" spans="1:9" x14ac:dyDescent="0.25">
      <c r="A5" s="74" t="s">
        <v>27</v>
      </c>
      <c r="B5" s="14">
        <v>24</v>
      </c>
      <c r="C5" s="74" t="s">
        <v>27</v>
      </c>
      <c r="D5" s="14">
        <v>23</v>
      </c>
      <c r="E5" s="75" t="s">
        <v>9</v>
      </c>
      <c r="F5" s="74" t="s">
        <v>27</v>
      </c>
      <c r="G5" s="14">
        <v>20</v>
      </c>
      <c r="H5" s="74" t="s">
        <v>27</v>
      </c>
      <c r="I5" s="14">
        <v>22</v>
      </c>
    </row>
    <row r="6" spans="1:9" x14ac:dyDescent="0.25">
      <c r="A6" s="74"/>
      <c r="C6" s="74"/>
      <c r="E6" s="75"/>
      <c r="F6" s="74"/>
      <c r="H6" s="74"/>
    </row>
    <row r="7" spans="1:9" x14ac:dyDescent="0.25">
      <c r="A7" s="74"/>
      <c r="C7" s="74"/>
      <c r="E7" s="75"/>
      <c r="F7" s="74"/>
      <c r="H7" s="74"/>
    </row>
    <row r="8" spans="1:9" x14ac:dyDescent="0.25">
      <c r="A8" s="74"/>
      <c r="C8" s="74"/>
      <c r="E8" s="75"/>
      <c r="F8" s="74"/>
      <c r="H8" s="74"/>
    </row>
    <row r="9" spans="1:9" x14ac:dyDescent="0.25">
      <c r="A9" s="74"/>
      <c r="C9" s="74"/>
      <c r="E9" s="75"/>
      <c r="F9" s="74"/>
      <c r="H9" s="74"/>
    </row>
    <row r="10" spans="1:9" x14ac:dyDescent="0.25">
      <c r="A10" s="74"/>
      <c r="C10" s="74"/>
      <c r="E10" s="75"/>
      <c r="F10" s="74"/>
      <c r="H10" s="74"/>
    </row>
    <row r="11" spans="1:9" x14ac:dyDescent="0.25">
      <c r="A11" s="74" t="s">
        <v>10</v>
      </c>
      <c r="B11" s="74" t="s">
        <v>197</v>
      </c>
      <c r="C11" s="74" t="s">
        <v>10</v>
      </c>
      <c r="D11" s="74" t="s">
        <v>195</v>
      </c>
      <c r="E11" s="75" t="s">
        <v>9</v>
      </c>
      <c r="F11" s="74" t="s">
        <v>13</v>
      </c>
      <c r="G11" s="74" t="s">
        <v>199</v>
      </c>
      <c r="H11" s="74" t="s">
        <v>13</v>
      </c>
      <c r="I11" s="74" t="s">
        <v>200</v>
      </c>
    </row>
    <row r="12" spans="1:9" x14ac:dyDescent="0.25">
      <c r="A12" s="74"/>
      <c r="B12" s="74" t="s">
        <v>252</v>
      </c>
      <c r="C12" s="74"/>
      <c r="D12" s="74" t="s">
        <v>251</v>
      </c>
      <c r="E12" s="75" t="s">
        <v>9</v>
      </c>
      <c r="F12" s="74"/>
      <c r="G12" s="74" t="s">
        <v>252</v>
      </c>
      <c r="H12" s="74"/>
      <c r="I12" s="74" t="s">
        <v>253</v>
      </c>
    </row>
    <row r="13" spans="1:9" x14ac:dyDescent="0.25">
      <c r="A13" s="74" t="s">
        <v>21</v>
      </c>
      <c r="B13" s="14">
        <v>4</v>
      </c>
      <c r="C13" s="74" t="s">
        <v>21</v>
      </c>
      <c r="D13" s="14">
        <v>5</v>
      </c>
      <c r="E13" s="75" t="s">
        <v>9</v>
      </c>
      <c r="F13" s="74" t="s">
        <v>21</v>
      </c>
      <c r="G13" s="14">
        <v>2</v>
      </c>
      <c r="H13" s="74" t="s">
        <v>21</v>
      </c>
      <c r="I13" s="14">
        <v>2</v>
      </c>
    </row>
    <row r="14" spans="1:9" x14ac:dyDescent="0.25">
      <c r="A14" s="74" t="s">
        <v>27</v>
      </c>
      <c r="B14" s="14">
        <v>23</v>
      </c>
      <c r="C14" s="74" t="s">
        <v>27</v>
      </c>
      <c r="D14" s="14">
        <v>24</v>
      </c>
      <c r="E14" s="75" t="s">
        <v>9</v>
      </c>
      <c r="F14" s="74" t="s">
        <v>27</v>
      </c>
      <c r="G14" s="14">
        <v>18</v>
      </c>
      <c r="H14" s="74" t="s">
        <v>27</v>
      </c>
      <c r="I14" s="14">
        <v>17</v>
      </c>
    </row>
    <row r="15" spans="1:9" x14ac:dyDescent="0.25">
      <c r="A15" s="74"/>
      <c r="C15" s="74"/>
      <c r="E15" s="75"/>
      <c r="F15" s="74"/>
      <c r="H15" s="74"/>
    </row>
    <row r="16" spans="1:9" x14ac:dyDescent="0.25">
      <c r="A16" s="74"/>
      <c r="C16" s="74"/>
      <c r="E16" s="75"/>
      <c r="F16" s="74"/>
      <c r="G16" s="14" t="s">
        <v>18</v>
      </c>
      <c r="H16" s="74" t="s">
        <v>201</v>
      </c>
      <c r="I16" s="14">
        <v>3</v>
      </c>
    </row>
    <row r="17" spans="1:9" x14ac:dyDescent="0.25">
      <c r="A17" s="74"/>
      <c r="C17" s="74"/>
      <c r="E17" s="75"/>
      <c r="F17" s="74"/>
      <c r="G17" s="14" t="s">
        <v>18</v>
      </c>
      <c r="H17" s="74" t="s">
        <v>202</v>
      </c>
      <c r="I17" s="14">
        <v>1</v>
      </c>
    </row>
    <row r="18" spans="1:9" x14ac:dyDescent="0.25">
      <c r="D18" s="76"/>
      <c r="G18" s="14" t="s">
        <v>9</v>
      </c>
      <c r="H18" s="14" t="s">
        <v>9</v>
      </c>
      <c r="I18" s="14" t="s">
        <v>9</v>
      </c>
    </row>
    <row r="19" spans="1:9" x14ac:dyDescent="0.25">
      <c r="D19" s="76"/>
      <c r="G19" s="14" t="s">
        <v>9</v>
      </c>
      <c r="H19" s="14" t="s">
        <v>9</v>
      </c>
      <c r="I19" s="14" t="s">
        <v>9</v>
      </c>
    </row>
    <row r="20" spans="1:9" x14ac:dyDescent="0.25">
      <c r="D20" s="76"/>
      <c r="I20" s="14" t="s">
        <v>9</v>
      </c>
    </row>
    <row r="21" spans="1:9" x14ac:dyDescent="0.25">
      <c r="D21" s="76"/>
      <c r="I21" s="14" t="s">
        <v>9</v>
      </c>
    </row>
    <row r="22" spans="1:9" x14ac:dyDescent="0.25">
      <c r="D22" s="76"/>
      <c r="I22" s="14" t="s">
        <v>9</v>
      </c>
    </row>
    <row r="23" spans="1:9" x14ac:dyDescent="0.25">
      <c r="D23" s="76"/>
      <c r="I23" s="14" t="s">
        <v>9</v>
      </c>
    </row>
    <row r="24" spans="1:9" x14ac:dyDescent="0.25">
      <c r="I24" s="14" t="s">
        <v>9</v>
      </c>
    </row>
    <row r="25" spans="1:9" x14ac:dyDescent="0.25">
      <c r="I25" s="1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N205"/>
  <sheetViews>
    <sheetView zoomScale="80" zoomScaleNormal="80" workbookViewId="0">
      <selection activeCell="G103" sqref="G103"/>
    </sheetView>
  </sheetViews>
  <sheetFormatPr defaultRowHeight="15" x14ac:dyDescent="0.25"/>
  <cols>
    <col min="1" max="1" width="8.85546875" style="171" bestFit="1" customWidth="1"/>
    <col min="2" max="2" width="5.5703125" style="172" bestFit="1" customWidth="1"/>
    <col min="3" max="3" width="6.42578125" style="172" bestFit="1" customWidth="1"/>
    <col min="4" max="4" width="6.85546875" style="172" bestFit="1" customWidth="1"/>
    <col min="5" max="5" width="11.28515625" style="172" bestFit="1" customWidth="1"/>
    <col min="6" max="6" width="3.28515625" style="172" bestFit="1" customWidth="1"/>
    <col min="7" max="7" width="28.42578125" style="172" bestFit="1" customWidth="1"/>
    <col min="8" max="8" width="23.42578125" style="172" bestFit="1" customWidth="1"/>
    <col min="9" max="9" width="10.7109375" style="172" bestFit="1" customWidth="1"/>
    <col min="10" max="10" width="16.140625" style="172" bestFit="1" customWidth="1"/>
    <col min="11" max="11" width="29.7109375" style="172" customWidth="1"/>
    <col min="12" max="12" width="5.85546875" style="172" bestFit="1" customWidth="1"/>
    <col min="13" max="13" width="2.28515625" style="172" bestFit="1" customWidth="1"/>
    <col min="14" max="14" width="4.85546875" style="172" bestFit="1" customWidth="1"/>
  </cols>
  <sheetData>
    <row r="1" spans="1:14" s="38" customFormat="1" ht="27" customHeight="1" x14ac:dyDescent="0.25">
      <c r="A1" s="141" t="s">
        <v>204</v>
      </c>
      <c r="B1" s="142" t="s">
        <v>205</v>
      </c>
      <c r="C1" s="141" t="s">
        <v>206</v>
      </c>
      <c r="D1" s="143" t="s">
        <v>0</v>
      </c>
      <c r="E1" s="143" t="s">
        <v>1</v>
      </c>
      <c r="F1" s="141" t="s">
        <v>2</v>
      </c>
      <c r="G1" s="141" t="s">
        <v>3</v>
      </c>
      <c r="H1" s="141" t="s">
        <v>4</v>
      </c>
      <c r="I1" s="141" t="s">
        <v>5</v>
      </c>
      <c r="J1" s="141" t="s">
        <v>6</v>
      </c>
      <c r="K1" s="141" t="s">
        <v>7</v>
      </c>
      <c r="L1" s="141" t="s">
        <v>505</v>
      </c>
      <c r="M1" s="141" t="s">
        <v>502</v>
      </c>
      <c r="N1" s="141" t="s">
        <v>503</v>
      </c>
    </row>
    <row r="2" spans="1:14" hidden="1" x14ac:dyDescent="0.25">
      <c r="A2" s="144">
        <v>14</v>
      </c>
      <c r="B2" s="145">
        <v>0.41736111111111102</v>
      </c>
      <c r="C2" s="144" t="s">
        <v>191</v>
      </c>
      <c r="D2" s="144" t="s">
        <v>10</v>
      </c>
      <c r="E2" s="146" t="s">
        <v>11</v>
      </c>
      <c r="F2" s="144" t="s">
        <v>27</v>
      </c>
      <c r="G2" s="147" t="s">
        <v>300</v>
      </c>
      <c r="H2" s="147" t="s">
        <v>313</v>
      </c>
      <c r="I2" s="147" t="s">
        <v>166</v>
      </c>
      <c r="J2" s="147" t="s">
        <v>497</v>
      </c>
      <c r="K2" s="148" t="s">
        <v>498</v>
      </c>
      <c r="L2" s="149"/>
      <c r="M2" s="149"/>
      <c r="N2" s="149"/>
    </row>
    <row r="3" spans="1:14" hidden="1" x14ac:dyDescent="0.25">
      <c r="A3" s="144">
        <v>21</v>
      </c>
      <c r="B3" s="145">
        <v>0.46597222222222101</v>
      </c>
      <c r="C3" s="144" t="s">
        <v>191</v>
      </c>
      <c r="D3" s="144" t="s">
        <v>10</v>
      </c>
      <c r="E3" s="146" t="s">
        <v>11</v>
      </c>
      <c r="F3" s="144" t="s">
        <v>27</v>
      </c>
      <c r="G3" s="147" t="s">
        <v>300</v>
      </c>
      <c r="H3" s="147" t="s">
        <v>313</v>
      </c>
      <c r="I3" s="147" t="s">
        <v>137</v>
      </c>
      <c r="J3" s="147" t="s">
        <v>499</v>
      </c>
      <c r="K3" s="147" t="s">
        <v>500</v>
      </c>
      <c r="L3" s="149"/>
      <c r="M3" s="149"/>
      <c r="N3" s="149"/>
    </row>
    <row r="4" spans="1:14" hidden="1" x14ac:dyDescent="0.25">
      <c r="A4" s="144">
        <v>49</v>
      </c>
      <c r="B4" s="145">
        <v>0.62152777777777501</v>
      </c>
      <c r="C4" s="144" t="s">
        <v>191</v>
      </c>
      <c r="D4" s="144" t="s">
        <v>10</v>
      </c>
      <c r="E4" s="146" t="s">
        <v>12</v>
      </c>
      <c r="F4" s="144" t="s">
        <v>27</v>
      </c>
      <c r="G4" s="147" t="s">
        <v>300</v>
      </c>
      <c r="H4" s="147" t="s">
        <v>313</v>
      </c>
      <c r="I4" s="147" t="s">
        <v>484</v>
      </c>
      <c r="J4" s="147" t="s">
        <v>319</v>
      </c>
      <c r="K4" s="147" t="s">
        <v>320</v>
      </c>
      <c r="L4" s="149"/>
      <c r="M4" s="149"/>
      <c r="N4" s="149"/>
    </row>
    <row r="5" spans="1:14" hidden="1" x14ac:dyDescent="0.25">
      <c r="A5" s="144">
        <v>76</v>
      </c>
      <c r="B5" s="145">
        <v>0.44166666666666599</v>
      </c>
      <c r="C5" s="144" t="s">
        <v>192</v>
      </c>
      <c r="D5" s="146" t="s">
        <v>10</v>
      </c>
      <c r="E5" s="146" t="s">
        <v>12</v>
      </c>
      <c r="F5" s="144" t="s">
        <v>27</v>
      </c>
      <c r="G5" s="147" t="s">
        <v>300</v>
      </c>
      <c r="H5" s="147" t="s">
        <v>313</v>
      </c>
      <c r="I5" s="147" t="s">
        <v>321</v>
      </c>
      <c r="J5" s="147" t="s">
        <v>40</v>
      </c>
      <c r="K5" s="147" t="s">
        <v>322</v>
      </c>
      <c r="L5" s="149"/>
      <c r="M5" s="149"/>
      <c r="N5" s="149"/>
    </row>
    <row r="6" spans="1:14" x14ac:dyDescent="0.25">
      <c r="A6" s="144">
        <v>126</v>
      </c>
      <c r="B6" s="145">
        <v>0.38333333333333303</v>
      </c>
      <c r="C6" s="144" t="s">
        <v>193</v>
      </c>
      <c r="D6" s="144" t="s">
        <v>13</v>
      </c>
      <c r="E6" s="146" t="s">
        <v>15</v>
      </c>
      <c r="F6" s="144" t="s">
        <v>27</v>
      </c>
      <c r="G6" s="147" t="s">
        <v>300</v>
      </c>
      <c r="H6" s="147" t="s">
        <v>323</v>
      </c>
      <c r="I6" s="147" t="s">
        <v>304</v>
      </c>
      <c r="J6" s="147" t="s">
        <v>305</v>
      </c>
      <c r="K6" s="147" t="s">
        <v>306</v>
      </c>
      <c r="L6" s="149"/>
      <c r="M6" s="149"/>
      <c r="N6" s="149"/>
    </row>
    <row r="7" spans="1:14" x14ac:dyDescent="0.25">
      <c r="A7" s="144">
        <v>157</v>
      </c>
      <c r="B7" s="145">
        <v>0.57777777777779504</v>
      </c>
      <c r="C7" s="150" t="s">
        <v>193</v>
      </c>
      <c r="D7" s="144" t="s">
        <v>13</v>
      </c>
      <c r="E7" s="146" t="s">
        <v>16</v>
      </c>
      <c r="F7" s="144" t="s">
        <v>27</v>
      </c>
      <c r="G7" s="147" t="s">
        <v>300</v>
      </c>
      <c r="H7" s="147" t="s">
        <v>323</v>
      </c>
      <c r="I7" s="147" t="s">
        <v>166</v>
      </c>
      <c r="J7" s="147" t="s">
        <v>497</v>
      </c>
      <c r="K7" s="148" t="s">
        <v>498</v>
      </c>
      <c r="L7" s="149"/>
      <c r="M7" s="149"/>
      <c r="N7" s="149"/>
    </row>
    <row r="8" spans="1:14" x14ac:dyDescent="0.25">
      <c r="A8" s="144">
        <v>188</v>
      </c>
      <c r="B8" s="145">
        <v>0.45624999999999999</v>
      </c>
      <c r="C8" s="144" t="s">
        <v>194</v>
      </c>
      <c r="D8" s="144" t="s">
        <v>13</v>
      </c>
      <c r="E8" s="146" t="s">
        <v>14</v>
      </c>
      <c r="F8" s="144" t="s">
        <v>27</v>
      </c>
      <c r="G8" s="147" t="s">
        <v>300</v>
      </c>
      <c r="H8" s="147" t="s">
        <v>323</v>
      </c>
      <c r="I8" s="147" t="s">
        <v>87</v>
      </c>
      <c r="J8" s="147" t="s">
        <v>302</v>
      </c>
      <c r="K8" s="147" t="s">
        <v>303</v>
      </c>
      <c r="L8" s="149"/>
      <c r="M8" s="149"/>
      <c r="N8" s="149"/>
    </row>
    <row r="9" spans="1:14" hidden="1" x14ac:dyDescent="0.25">
      <c r="A9" s="144">
        <v>29</v>
      </c>
      <c r="B9" s="145">
        <v>0.50486111111110998</v>
      </c>
      <c r="C9" s="144" t="s">
        <v>191</v>
      </c>
      <c r="D9" s="144" t="s">
        <v>10</v>
      </c>
      <c r="E9" s="146" t="s">
        <v>11</v>
      </c>
      <c r="F9" s="144" t="s">
        <v>27</v>
      </c>
      <c r="G9" s="147" t="s">
        <v>300</v>
      </c>
      <c r="H9" s="147" t="s">
        <v>301</v>
      </c>
      <c r="I9" s="147" t="s">
        <v>304</v>
      </c>
      <c r="J9" s="147" t="s">
        <v>305</v>
      </c>
      <c r="K9" s="147" t="s">
        <v>306</v>
      </c>
      <c r="L9" s="149"/>
      <c r="M9" s="149"/>
      <c r="N9" s="149"/>
    </row>
    <row r="10" spans="1:14" hidden="1" x14ac:dyDescent="0.25">
      <c r="A10" s="144">
        <v>56</v>
      </c>
      <c r="B10" s="145">
        <v>0.65555555555555201</v>
      </c>
      <c r="C10" s="144" t="s">
        <v>191</v>
      </c>
      <c r="D10" s="144" t="s">
        <v>10</v>
      </c>
      <c r="E10" s="146" t="s">
        <v>12</v>
      </c>
      <c r="F10" s="144" t="s">
        <v>27</v>
      </c>
      <c r="G10" s="147" t="s">
        <v>300</v>
      </c>
      <c r="H10" s="147" t="s">
        <v>301</v>
      </c>
      <c r="I10" s="147" t="s">
        <v>307</v>
      </c>
      <c r="J10" s="147" t="s">
        <v>308</v>
      </c>
      <c r="K10" s="147" t="s">
        <v>309</v>
      </c>
      <c r="L10" s="149"/>
      <c r="M10" s="149"/>
      <c r="N10" s="149"/>
    </row>
    <row r="11" spans="1:14" hidden="1" x14ac:dyDescent="0.25">
      <c r="A11" s="144">
        <v>65</v>
      </c>
      <c r="B11" s="145">
        <v>0.37361111111111101</v>
      </c>
      <c r="C11" s="144" t="s">
        <v>203</v>
      </c>
      <c r="D11" s="144" t="s">
        <v>10</v>
      </c>
      <c r="E11" s="146" t="s">
        <v>12</v>
      </c>
      <c r="F11" s="144" t="s">
        <v>27</v>
      </c>
      <c r="G11" s="147" t="s">
        <v>300</v>
      </c>
      <c r="H11" s="147" t="s">
        <v>301</v>
      </c>
      <c r="I11" s="147" t="s">
        <v>310</v>
      </c>
      <c r="J11" s="147" t="s">
        <v>311</v>
      </c>
      <c r="K11" s="147" t="s">
        <v>312</v>
      </c>
      <c r="L11" s="149"/>
      <c r="M11" s="149"/>
      <c r="N11" s="149"/>
    </row>
    <row r="12" spans="1:14" hidden="1" x14ac:dyDescent="0.25">
      <c r="A12" s="144">
        <v>99</v>
      </c>
      <c r="B12" s="145">
        <v>0.58749999999999702</v>
      </c>
      <c r="C12" s="144" t="s">
        <v>192</v>
      </c>
      <c r="D12" s="144" t="s">
        <v>10</v>
      </c>
      <c r="E12" s="146" t="s">
        <v>11</v>
      </c>
      <c r="F12" s="144" t="s">
        <v>27</v>
      </c>
      <c r="G12" s="147" t="s">
        <v>300</v>
      </c>
      <c r="H12" s="147" t="s">
        <v>301</v>
      </c>
      <c r="I12" s="147" t="s">
        <v>87</v>
      </c>
      <c r="J12" s="147" t="s">
        <v>302</v>
      </c>
      <c r="K12" s="147" t="s">
        <v>303</v>
      </c>
      <c r="L12" s="149"/>
      <c r="M12" s="149"/>
      <c r="N12" s="149"/>
    </row>
    <row r="13" spans="1:14" x14ac:dyDescent="0.25">
      <c r="A13" s="144">
        <v>129</v>
      </c>
      <c r="B13" s="145">
        <v>0.39791666666666597</v>
      </c>
      <c r="C13" s="144" t="s">
        <v>193</v>
      </c>
      <c r="D13" s="144" t="s">
        <v>13</v>
      </c>
      <c r="E13" s="146" t="s">
        <v>15</v>
      </c>
      <c r="F13" s="144" t="s">
        <v>27</v>
      </c>
      <c r="G13" s="147" t="s">
        <v>300</v>
      </c>
      <c r="H13" s="147" t="s">
        <v>324</v>
      </c>
      <c r="I13" s="147" t="s">
        <v>321</v>
      </c>
      <c r="J13" s="147" t="s">
        <v>40</v>
      </c>
      <c r="K13" s="147" t="s">
        <v>322</v>
      </c>
      <c r="L13" s="149"/>
      <c r="M13" s="149"/>
      <c r="N13" s="149"/>
    </row>
    <row r="14" spans="1:14" x14ac:dyDescent="0.25">
      <c r="A14" s="144">
        <v>149</v>
      </c>
      <c r="B14" s="145">
        <v>0.529166666666675</v>
      </c>
      <c r="C14" s="144" t="s">
        <v>193</v>
      </c>
      <c r="D14" s="144" t="s">
        <v>13</v>
      </c>
      <c r="E14" s="146" t="s">
        <v>16</v>
      </c>
      <c r="F14" s="144" t="s">
        <v>27</v>
      </c>
      <c r="G14" s="147" t="s">
        <v>300</v>
      </c>
      <c r="H14" s="147" t="s">
        <v>324</v>
      </c>
      <c r="I14" s="148" t="s">
        <v>325</v>
      </c>
      <c r="J14" s="148" t="s">
        <v>319</v>
      </c>
      <c r="K14" s="147" t="s">
        <v>320</v>
      </c>
      <c r="L14" s="149"/>
      <c r="M14" s="149"/>
      <c r="N14" s="149"/>
    </row>
    <row r="15" spans="1:14" x14ac:dyDescent="0.25">
      <c r="A15" s="144">
        <v>181</v>
      </c>
      <c r="B15" s="145">
        <v>0.40763888888888899</v>
      </c>
      <c r="C15" s="144" t="s">
        <v>194</v>
      </c>
      <c r="D15" s="144" t="s">
        <v>13</v>
      </c>
      <c r="E15" s="146" t="s">
        <v>14</v>
      </c>
      <c r="F15" s="144" t="s">
        <v>27</v>
      </c>
      <c r="G15" s="147" t="s">
        <v>300</v>
      </c>
      <c r="H15" s="147" t="s">
        <v>324</v>
      </c>
      <c r="I15" s="147" t="s">
        <v>307</v>
      </c>
      <c r="J15" s="147" t="s">
        <v>308</v>
      </c>
      <c r="K15" s="147" t="s">
        <v>309</v>
      </c>
      <c r="L15" s="149"/>
      <c r="M15" s="149"/>
      <c r="N15" s="149"/>
    </row>
    <row r="16" spans="1:14" hidden="1" x14ac:dyDescent="0.25">
      <c r="A16" s="144">
        <v>6</v>
      </c>
      <c r="B16" s="145">
        <v>0.37847222222222199</v>
      </c>
      <c r="C16" s="144" t="s">
        <v>191</v>
      </c>
      <c r="D16" s="144" t="s">
        <v>10</v>
      </c>
      <c r="E16" s="146" t="s">
        <v>11</v>
      </c>
      <c r="F16" s="144" t="s">
        <v>21</v>
      </c>
      <c r="G16" s="147" t="s">
        <v>22</v>
      </c>
      <c r="H16" s="147" t="s">
        <v>23</v>
      </c>
      <c r="I16" s="147" t="s">
        <v>24</v>
      </c>
      <c r="J16" s="147" t="s">
        <v>25</v>
      </c>
      <c r="K16" s="147" t="s">
        <v>26</v>
      </c>
      <c r="L16" s="149"/>
      <c r="M16" s="149"/>
      <c r="N16" s="149"/>
    </row>
    <row r="17" spans="1:14" hidden="1" x14ac:dyDescent="0.25">
      <c r="A17" s="144">
        <v>170</v>
      </c>
      <c r="B17" s="145">
        <v>0.35416666666666669</v>
      </c>
      <c r="C17" s="144" t="s">
        <v>194</v>
      </c>
      <c r="D17" s="144" t="s">
        <v>13</v>
      </c>
      <c r="E17" s="146" t="s">
        <v>14</v>
      </c>
      <c r="F17" s="144" t="s">
        <v>21</v>
      </c>
      <c r="G17" s="147" t="s">
        <v>22</v>
      </c>
      <c r="H17" s="147" t="s">
        <v>23</v>
      </c>
      <c r="I17" s="147" t="s">
        <v>24</v>
      </c>
      <c r="J17" s="147" t="s">
        <v>25</v>
      </c>
      <c r="K17" s="147" t="s">
        <v>26</v>
      </c>
      <c r="L17" s="149"/>
      <c r="M17" s="149"/>
      <c r="N17" s="149"/>
    </row>
    <row r="18" spans="1:14" hidden="1" x14ac:dyDescent="0.25">
      <c r="A18" s="144">
        <v>32</v>
      </c>
      <c r="B18" s="145">
        <v>0.44652777777777702</v>
      </c>
      <c r="C18" s="144" t="s">
        <v>191</v>
      </c>
      <c r="D18" s="144" t="s">
        <v>10</v>
      </c>
      <c r="E18" s="146" t="s">
        <v>11</v>
      </c>
      <c r="F18" s="144" t="s">
        <v>27</v>
      </c>
      <c r="G18" s="147" t="s">
        <v>22</v>
      </c>
      <c r="H18" s="147" t="s">
        <v>22</v>
      </c>
      <c r="I18" s="147" t="s">
        <v>35</v>
      </c>
      <c r="J18" s="147" t="s">
        <v>36</v>
      </c>
      <c r="K18" s="147" t="s">
        <v>37</v>
      </c>
      <c r="L18" s="149"/>
      <c r="M18" s="149"/>
      <c r="N18" s="149"/>
    </row>
    <row r="19" spans="1:14" hidden="1" x14ac:dyDescent="0.25">
      <c r="A19" s="144">
        <v>46</v>
      </c>
      <c r="B19" s="145">
        <v>0.59722222222221899</v>
      </c>
      <c r="C19" s="144" t="s">
        <v>191</v>
      </c>
      <c r="D19" s="144" t="s">
        <v>10</v>
      </c>
      <c r="E19" s="146" t="s">
        <v>12</v>
      </c>
      <c r="F19" s="144" t="s">
        <v>27</v>
      </c>
      <c r="G19" s="147" t="s">
        <v>22</v>
      </c>
      <c r="H19" s="147" t="s">
        <v>22</v>
      </c>
      <c r="I19" s="147" t="s">
        <v>42</v>
      </c>
      <c r="J19" s="147" t="s">
        <v>43</v>
      </c>
      <c r="K19" s="147" t="s">
        <v>44</v>
      </c>
      <c r="L19" s="149"/>
      <c r="M19" s="149"/>
      <c r="N19" s="149"/>
    </row>
    <row r="20" spans="1:14" hidden="1" x14ac:dyDescent="0.25">
      <c r="A20" s="144">
        <v>77</v>
      </c>
      <c r="B20" s="145">
        <v>0.44652777777777702</v>
      </c>
      <c r="C20" s="144" t="s">
        <v>192</v>
      </c>
      <c r="D20" s="146" t="s">
        <v>10</v>
      </c>
      <c r="E20" s="146" t="s">
        <v>12</v>
      </c>
      <c r="F20" s="144" t="s">
        <v>27</v>
      </c>
      <c r="G20" s="147" t="s">
        <v>22</v>
      </c>
      <c r="H20" s="147" t="s">
        <v>22</v>
      </c>
      <c r="I20" s="147" t="s">
        <v>45</v>
      </c>
      <c r="J20" s="147" t="s">
        <v>32</v>
      </c>
      <c r="K20" s="147" t="s">
        <v>33</v>
      </c>
      <c r="L20" s="149"/>
      <c r="M20" s="149"/>
      <c r="N20" s="149"/>
    </row>
    <row r="21" spans="1:14" hidden="1" x14ac:dyDescent="0.25">
      <c r="A21" s="144">
        <v>98</v>
      </c>
      <c r="B21" s="145">
        <v>0.58263888888888604</v>
      </c>
      <c r="C21" s="144" t="s">
        <v>192</v>
      </c>
      <c r="D21" s="144" t="s">
        <v>10</v>
      </c>
      <c r="E21" s="151" t="s">
        <v>11</v>
      </c>
      <c r="F21" s="144" t="s">
        <v>27</v>
      </c>
      <c r="G21" s="147" t="s">
        <v>22</v>
      </c>
      <c r="H21" s="147" t="s">
        <v>22</v>
      </c>
      <c r="I21" s="147" t="s">
        <v>39</v>
      </c>
      <c r="J21" s="147" t="s">
        <v>40</v>
      </c>
      <c r="K21" s="147" t="s">
        <v>41</v>
      </c>
      <c r="L21" s="149"/>
      <c r="M21" s="149"/>
      <c r="N21" s="149"/>
    </row>
    <row r="22" spans="1:14" hidden="1" x14ac:dyDescent="0.25">
      <c r="A22" s="144">
        <v>22</v>
      </c>
      <c r="B22" s="145">
        <v>0.47083333333333199</v>
      </c>
      <c r="C22" s="144" t="s">
        <v>191</v>
      </c>
      <c r="D22" s="144" t="s">
        <v>10</v>
      </c>
      <c r="E22" s="146" t="s">
        <v>11</v>
      </c>
      <c r="F22" s="144" t="s">
        <v>27</v>
      </c>
      <c r="G22" s="147" t="s">
        <v>22</v>
      </c>
      <c r="H22" s="147" t="s">
        <v>23</v>
      </c>
      <c r="I22" s="147" t="s">
        <v>31</v>
      </c>
      <c r="J22" s="147" t="s">
        <v>32</v>
      </c>
      <c r="K22" s="147" t="s">
        <v>33</v>
      </c>
      <c r="L22" s="149"/>
      <c r="M22" s="149"/>
      <c r="N22" s="149"/>
    </row>
    <row r="23" spans="1:14" hidden="1" x14ac:dyDescent="0.25">
      <c r="A23" s="144">
        <v>100</v>
      </c>
      <c r="B23" s="145">
        <v>0.59236111111110801</v>
      </c>
      <c r="C23" s="144" t="s">
        <v>192</v>
      </c>
      <c r="D23" s="144" t="s">
        <v>10</v>
      </c>
      <c r="E23" s="146" t="s">
        <v>11</v>
      </c>
      <c r="F23" s="144" t="s">
        <v>27</v>
      </c>
      <c r="G23" s="147" t="s">
        <v>22</v>
      </c>
      <c r="H23" s="147" t="s">
        <v>23</v>
      </c>
      <c r="I23" s="147" t="s">
        <v>28</v>
      </c>
      <c r="J23" s="147" t="s">
        <v>29</v>
      </c>
      <c r="K23" s="147" t="s">
        <v>30</v>
      </c>
      <c r="L23" s="149"/>
      <c r="M23" s="149"/>
      <c r="N23" s="149"/>
    </row>
    <row r="24" spans="1:14" hidden="1" x14ac:dyDescent="0.25">
      <c r="A24" s="144">
        <v>190</v>
      </c>
      <c r="B24" s="145">
        <v>0.46597222222222201</v>
      </c>
      <c r="C24" s="144" t="s">
        <v>194</v>
      </c>
      <c r="D24" s="144" t="s">
        <v>13</v>
      </c>
      <c r="E24" s="146" t="s">
        <v>14</v>
      </c>
      <c r="F24" s="144" t="s">
        <v>27</v>
      </c>
      <c r="G24" s="147" t="s">
        <v>22</v>
      </c>
      <c r="H24" s="147" t="s">
        <v>23</v>
      </c>
      <c r="I24" s="147" t="s">
        <v>39</v>
      </c>
      <c r="J24" s="147" t="s">
        <v>40</v>
      </c>
      <c r="K24" s="147" t="s">
        <v>41</v>
      </c>
      <c r="L24" s="149"/>
      <c r="M24" s="149"/>
      <c r="N24" s="149"/>
    </row>
    <row r="25" spans="1:14" hidden="1" x14ac:dyDescent="0.25">
      <c r="A25" s="144">
        <v>192</v>
      </c>
      <c r="B25" s="145">
        <v>0.47569444444444398</v>
      </c>
      <c r="C25" s="144" t="s">
        <v>194</v>
      </c>
      <c r="D25" s="152" t="s">
        <v>13</v>
      </c>
      <c r="E25" s="146" t="s">
        <v>14</v>
      </c>
      <c r="F25" s="144" t="s">
        <v>27</v>
      </c>
      <c r="G25" s="147" t="s">
        <v>22</v>
      </c>
      <c r="H25" s="147" t="s">
        <v>23</v>
      </c>
      <c r="I25" s="147" t="s">
        <v>28</v>
      </c>
      <c r="J25" s="147" t="s">
        <v>29</v>
      </c>
      <c r="K25" s="147" t="s">
        <v>30</v>
      </c>
      <c r="L25" s="149"/>
      <c r="M25" s="149"/>
      <c r="N25" s="149"/>
    </row>
    <row r="26" spans="1:14" hidden="1" x14ac:dyDescent="0.25">
      <c r="A26" s="144">
        <v>20</v>
      </c>
      <c r="B26" s="145">
        <v>0.46111111111110997</v>
      </c>
      <c r="C26" s="144" t="s">
        <v>191</v>
      </c>
      <c r="D26" s="153" t="s">
        <v>10</v>
      </c>
      <c r="E26" s="154" t="s">
        <v>11</v>
      </c>
      <c r="F26" s="153" t="s">
        <v>46</v>
      </c>
      <c r="G26" s="154" t="s">
        <v>255</v>
      </c>
      <c r="H26" s="154" t="s">
        <v>67</v>
      </c>
      <c r="I26" s="154" t="s">
        <v>71</v>
      </c>
      <c r="J26" s="154" t="s">
        <v>72</v>
      </c>
      <c r="K26" s="154" t="s">
        <v>73</v>
      </c>
      <c r="L26" s="149"/>
      <c r="M26" s="149"/>
      <c r="N26" s="149"/>
    </row>
    <row r="27" spans="1:14" hidden="1" x14ac:dyDescent="0.25">
      <c r="A27" s="144">
        <v>50</v>
      </c>
      <c r="B27" s="145">
        <v>0.626388888888886</v>
      </c>
      <c r="C27" s="144" t="s">
        <v>191</v>
      </c>
      <c r="D27" s="153" t="s">
        <v>10</v>
      </c>
      <c r="E27" s="154" t="s">
        <v>12</v>
      </c>
      <c r="F27" s="153" t="s">
        <v>46</v>
      </c>
      <c r="G27" s="154" t="s">
        <v>255</v>
      </c>
      <c r="H27" s="154" t="s">
        <v>67</v>
      </c>
      <c r="I27" s="154" t="s">
        <v>64</v>
      </c>
      <c r="J27" s="154" t="s">
        <v>65</v>
      </c>
      <c r="K27" s="154" t="s">
        <v>66</v>
      </c>
      <c r="L27" s="149"/>
      <c r="M27" s="149"/>
      <c r="N27" s="149"/>
    </row>
    <row r="28" spans="1:14" hidden="1" x14ac:dyDescent="0.25">
      <c r="A28" s="144">
        <v>68</v>
      </c>
      <c r="B28" s="145">
        <v>0.38819444444444401</v>
      </c>
      <c r="C28" s="144" t="s">
        <v>203</v>
      </c>
      <c r="D28" s="153" t="s">
        <v>10</v>
      </c>
      <c r="E28" s="154" t="s">
        <v>12</v>
      </c>
      <c r="F28" s="153" t="s">
        <v>46</v>
      </c>
      <c r="G28" s="154" t="s">
        <v>255</v>
      </c>
      <c r="H28" s="154" t="s">
        <v>67</v>
      </c>
      <c r="I28" s="154" t="s">
        <v>74</v>
      </c>
      <c r="J28" s="154" t="s">
        <v>75</v>
      </c>
      <c r="K28" s="154" t="s">
        <v>76</v>
      </c>
      <c r="L28" s="149"/>
      <c r="M28" s="149"/>
      <c r="N28" s="149"/>
    </row>
    <row r="29" spans="1:14" hidden="1" x14ac:dyDescent="0.25">
      <c r="A29" s="144">
        <v>110</v>
      </c>
      <c r="B29" s="145">
        <v>0.65069444444444102</v>
      </c>
      <c r="C29" s="144" t="s">
        <v>192</v>
      </c>
      <c r="D29" s="144" t="s">
        <v>10</v>
      </c>
      <c r="E29" s="146" t="s">
        <v>11</v>
      </c>
      <c r="F29" s="144" t="s">
        <v>46</v>
      </c>
      <c r="G29" s="154" t="s">
        <v>255</v>
      </c>
      <c r="H29" s="154" t="s">
        <v>67</v>
      </c>
      <c r="I29" s="154" t="s">
        <v>68</v>
      </c>
      <c r="J29" s="154" t="s">
        <v>69</v>
      </c>
      <c r="K29" s="154" t="s">
        <v>70</v>
      </c>
      <c r="L29" s="149"/>
      <c r="M29" s="149"/>
      <c r="N29" s="149"/>
    </row>
    <row r="30" spans="1:14" hidden="1" x14ac:dyDescent="0.25">
      <c r="A30" s="144">
        <v>15</v>
      </c>
      <c r="B30" s="145">
        <v>0.422222222222222</v>
      </c>
      <c r="C30" s="144" t="s">
        <v>191</v>
      </c>
      <c r="D30" s="153" t="s">
        <v>10</v>
      </c>
      <c r="E30" s="154" t="s">
        <v>11</v>
      </c>
      <c r="F30" s="153" t="s">
        <v>46</v>
      </c>
      <c r="G30" s="154" t="s">
        <v>255</v>
      </c>
      <c r="H30" s="147" t="s">
        <v>47</v>
      </c>
      <c r="I30" s="154" t="s">
        <v>48</v>
      </c>
      <c r="J30" s="154" t="s">
        <v>49</v>
      </c>
      <c r="K30" s="154" t="s">
        <v>50</v>
      </c>
      <c r="L30" s="149"/>
      <c r="M30" s="149"/>
      <c r="N30" s="149"/>
    </row>
    <row r="31" spans="1:14" hidden="1" x14ac:dyDescent="0.25">
      <c r="A31" s="144">
        <v>42</v>
      </c>
      <c r="B31" s="145">
        <v>0.57777777777777495</v>
      </c>
      <c r="C31" s="144" t="s">
        <v>191</v>
      </c>
      <c r="D31" s="155" t="s">
        <v>10</v>
      </c>
      <c r="E31" s="154" t="s">
        <v>12</v>
      </c>
      <c r="F31" s="153" t="s">
        <v>46</v>
      </c>
      <c r="G31" s="154" t="s">
        <v>255</v>
      </c>
      <c r="H31" s="147" t="s">
        <v>47</v>
      </c>
      <c r="I31" s="154" t="s">
        <v>54</v>
      </c>
      <c r="J31" s="154" t="s">
        <v>55</v>
      </c>
      <c r="K31" s="154" t="s">
        <v>56</v>
      </c>
      <c r="L31" s="149"/>
      <c r="M31" s="149"/>
      <c r="N31" s="149"/>
    </row>
    <row r="32" spans="1:14" hidden="1" x14ac:dyDescent="0.25">
      <c r="A32" s="144">
        <v>81</v>
      </c>
      <c r="B32" s="145">
        <v>0.46597222222222101</v>
      </c>
      <c r="C32" s="144" t="s">
        <v>192</v>
      </c>
      <c r="D32" s="146" t="s">
        <v>10</v>
      </c>
      <c r="E32" s="154" t="s">
        <v>12</v>
      </c>
      <c r="F32" s="153" t="s">
        <v>46</v>
      </c>
      <c r="G32" s="154" t="s">
        <v>255</v>
      </c>
      <c r="H32" s="147" t="s">
        <v>47</v>
      </c>
      <c r="I32" s="154" t="s">
        <v>57</v>
      </c>
      <c r="J32" s="154" t="s">
        <v>58</v>
      </c>
      <c r="K32" s="154" t="s">
        <v>59</v>
      </c>
      <c r="L32" s="149"/>
      <c r="M32" s="149"/>
      <c r="N32" s="149"/>
    </row>
    <row r="33" spans="1:14" hidden="1" x14ac:dyDescent="0.25">
      <c r="A33" s="144">
        <v>103</v>
      </c>
      <c r="B33" s="145">
        <v>0.61666666666666303</v>
      </c>
      <c r="C33" s="144" t="s">
        <v>192</v>
      </c>
      <c r="D33" s="153" t="s">
        <v>10</v>
      </c>
      <c r="E33" s="154" t="s">
        <v>11</v>
      </c>
      <c r="F33" s="153" t="s">
        <v>46</v>
      </c>
      <c r="G33" s="154" t="s">
        <v>255</v>
      </c>
      <c r="H33" s="147" t="s">
        <v>47</v>
      </c>
      <c r="I33" s="154" t="s">
        <v>51</v>
      </c>
      <c r="J33" s="154" t="s">
        <v>52</v>
      </c>
      <c r="K33" s="154" t="s">
        <v>53</v>
      </c>
      <c r="L33" s="149"/>
      <c r="M33" s="149"/>
      <c r="N33" s="149"/>
    </row>
    <row r="34" spans="1:14" x14ac:dyDescent="0.25">
      <c r="A34" s="144">
        <v>138</v>
      </c>
      <c r="B34" s="145">
        <v>0.45138888888888901</v>
      </c>
      <c r="C34" s="144" t="s">
        <v>193</v>
      </c>
      <c r="D34" s="153" t="s">
        <v>13</v>
      </c>
      <c r="E34" s="154" t="s">
        <v>15</v>
      </c>
      <c r="F34" s="153" t="s">
        <v>46</v>
      </c>
      <c r="G34" s="154" t="s">
        <v>255</v>
      </c>
      <c r="H34" s="154" t="s">
        <v>60</v>
      </c>
      <c r="I34" s="154" t="s">
        <v>54</v>
      </c>
      <c r="J34" s="154" t="s">
        <v>55</v>
      </c>
      <c r="K34" s="154" t="s">
        <v>56</v>
      </c>
      <c r="L34" s="149"/>
      <c r="M34" s="149"/>
      <c r="N34" s="149"/>
    </row>
    <row r="35" spans="1:14" x14ac:dyDescent="0.25">
      <c r="A35" s="144">
        <v>154</v>
      </c>
      <c r="B35" s="145">
        <v>0.56319444444445899</v>
      </c>
      <c r="C35" s="144" t="s">
        <v>193</v>
      </c>
      <c r="D35" s="153" t="s">
        <v>13</v>
      </c>
      <c r="E35" s="154" t="s">
        <v>16</v>
      </c>
      <c r="F35" s="153" t="s">
        <v>46</v>
      </c>
      <c r="G35" s="154" t="s">
        <v>255</v>
      </c>
      <c r="H35" s="154" t="s">
        <v>60</v>
      </c>
      <c r="I35" s="154" t="s">
        <v>57</v>
      </c>
      <c r="J35" s="154" t="s">
        <v>58</v>
      </c>
      <c r="K35" s="154" t="s">
        <v>59</v>
      </c>
      <c r="L35" s="149"/>
      <c r="M35" s="149"/>
      <c r="N35" s="149"/>
    </row>
    <row r="36" spans="1:14" x14ac:dyDescent="0.25">
      <c r="A36" s="144">
        <v>176</v>
      </c>
      <c r="B36" s="145">
        <v>0.38333333333333303</v>
      </c>
      <c r="C36" s="144" t="s">
        <v>194</v>
      </c>
      <c r="D36" s="153" t="s">
        <v>13</v>
      </c>
      <c r="E36" s="154" t="s">
        <v>14</v>
      </c>
      <c r="F36" s="153" t="s">
        <v>46</v>
      </c>
      <c r="G36" s="154" t="s">
        <v>255</v>
      </c>
      <c r="H36" s="154" t="s">
        <v>60</v>
      </c>
      <c r="I36" s="154" t="s">
        <v>61</v>
      </c>
      <c r="J36" s="154" t="s">
        <v>62</v>
      </c>
      <c r="K36" s="154" t="s">
        <v>63</v>
      </c>
      <c r="L36" s="149"/>
      <c r="M36" s="149"/>
      <c r="N36" s="149"/>
    </row>
    <row r="37" spans="1:14" x14ac:dyDescent="0.25">
      <c r="A37" s="144">
        <v>519</v>
      </c>
      <c r="B37" s="145">
        <v>0.59722222222224297</v>
      </c>
      <c r="C37" s="144" t="s">
        <v>194</v>
      </c>
      <c r="D37" s="153" t="s">
        <v>13</v>
      </c>
      <c r="E37" s="154" t="s">
        <v>17</v>
      </c>
      <c r="F37" s="153" t="s">
        <v>46</v>
      </c>
      <c r="G37" s="154" t="s">
        <v>255</v>
      </c>
      <c r="H37" s="154" t="s">
        <v>60</v>
      </c>
      <c r="I37" s="154" t="s">
        <v>64</v>
      </c>
      <c r="J37" s="154" t="s">
        <v>65</v>
      </c>
      <c r="K37" s="154" t="s">
        <v>66</v>
      </c>
      <c r="L37" s="149"/>
      <c r="M37" s="149"/>
      <c r="N37" s="149"/>
    </row>
    <row r="38" spans="1:14" hidden="1" x14ac:dyDescent="0.25">
      <c r="A38" s="144">
        <v>122</v>
      </c>
      <c r="B38" s="145">
        <v>0.36388888888888898</v>
      </c>
      <c r="C38" s="144" t="s">
        <v>193</v>
      </c>
      <c r="D38" s="144" t="s">
        <v>13</v>
      </c>
      <c r="E38" s="146" t="s">
        <v>15</v>
      </c>
      <c r="F38" s="144" t="s">
        <v>27</v>
      </c>
      <c r="G38" s="147" t="s">
        <v>386</v>
      </c>
      <c r="H38" s="147" t="s">
        <v>23</v>
      </c>
      <c r="I38" s="147" t="s">
        <v>392</v>
      </c>
      <c r="J38" s="147" t="s">
        <v>393</v>
      </c>
      <c r="K38" s="147" t="s">
        <v>473</v>
      </c>
      <c r="L38" s="149"/>
      <c r="M38" s="149"/>
      <c r="N38" s="149"/>
    </row>
    <row r="39" spans="1:14" hidden="1" x14ac:dyDescent="0.25">
      <c r="A39" s="144">
        <v>195</v>
      </c>
      <c r="B39" s="145">
        <v>0.49027777777777898</v>
      </c>
      <c r="C39" s="144" t="s">
        <v>194</v>
      </c>
      <c r="D39" s="144" t="s">
        <v>13</v>
      </c>
      <c r="E39" s="146" t="s">
        <v>14</v>
      </c>
      <c r="F39" s="144" t="s">
        <v>27</v>
      </c>
      <c r="G39" s="147" t="s">
        <v>386</v>
      </c>
      <c r="H39" s="147" t="s">
        <v>23</v>
      </c>
      <c r="I39" s="147" t="s">
        <v>28</v>
      </c>
      <c r="J39" s="147" t="s">
        <v>396</v>
      </c>
      <c r="K39" s="147" t="s">
        <v>471</v>
      </c>
      <c r="L39" s="149"/>
      <c r="M39" s="149"/>
      <c r="N39" s="149"/>
    </row>
    <row r="40" spans="1:14" hidden="1" x14ac:dyDescent="0.25">
      <c r="A40" s="144">
        <v>8</v>
      </c>
      <c r="B40" s="145">
        <v>0.38819444444444401</v>
      </c>
      <c r="C40" s="144" t="s">
        <v>191</v>
      </c>
      <c r="D40" s="144" t="s">
        <v>10</v>
      </c>
      <c r="E40" s="146" t="s">
        <v>11</v>
      </c>
      <c r="F40" s="144" t="s">
        <v>27</v>
      </c>
      <c r="G40" s="147" t="s">
        <v>386</v>
      </c>
      <c r="H40" s="147" t="s">
        <v>387</v>
      </c>
      <c r="I40" s="147" t="s">
        <v>390</v>
      </c>
      <c r="J40" s="147" t="s">
        <v>391</v>
      </c>
      <c r="K40" s="147" t="s">
        <v>472</v>
      </c>
      <c r="L40" s="149"/>
      <c r="M40" s="149"/>
      <c r="N40" s="149"/>
    </row>
    <row r="41" spans="1:14" hidden="1" x14ac:dyDescent="0.25">
      <c r="A41" s="144">
        <v>45</v>
      </c>
      <c r="B41" s="145">
        <v>0.59236111111110801</v>
      </c>
      <c r="C41" s="144" t="s">
        <v>191</v>
      </c>
      <c r="D41" s="144" t="s">
        <v>10</v>
      </c>
      <c r="E41" s="146" t="s">
        <v>12</v>
      </c>
      <c r="F41" s="144" t="s">
        <v>27</v>
      </c>
      <c r="G41" s="147" t="s">
        <v>386</v>
      </c>
      <c r="H41" s="147" t="s">
        <v>387</v>
      </c>
      <c r="I41" s="147" t="s">
        <v>119</v>
      </c>
      <c r="J41" s="147" t="s">
        <v>394</v>
      </c>
      <c r="K41" s="147" t="s">
        <v>395</v>
      </c>
      <c r="L41" s="149"/>
      <c r="M41" s="149"/>
      <c r="N41" s="149"/>
    </row>
    <row r="42" spans="1:14" hidden="1" x14ac:dyDescent="0.25">
      <c r="A42" s="144">
        <v>70</v>
      </c>
      <c r="B42" s="145">
        <v>0.39791666666666597</v>
      </c>
      <c r="C42" s="144" t="s">
        <v>203</v>
      </c>
      <c r="D42" s="144" t="s">
        <v>10</v>
      </c>
      <c r="E42" s="146" t="s">
        <v>12</v>
      </c>
      <c r="F42" s="144" t="s">
        <v>27</v>
      </c>
      <c r="G42" s="147" t="s">
        <v>386</v>
      </c>
      <c r="H42" s="147" t="s">
        <v>387</v>
      </c>
      <c r="I42" s="147" t="s">
        <v>392</v>
      </c>
      <c r="J42" s="147" t="s">
        <v>393</v>
      </c>
      <c r="K42" s="147" t="s">
        <v>473</v>
      </c>
      <c r="L42" s="149"/>
      <c r="M42" s="149"/>
      <c r="N42" s="149"/>
    </row>
    <row r="43" spans="1:14" hidden="1" x14ac:dyDescent="0.25">
      <c r="A43" s="144">
        <v>107</v>
      </c>
      <c r="B43" s="145">
        <v>0.63611111111110796</v>
      </c>
      <c r="C43" s="144" t="s">
        <v>192</v>
      </c>
      <c r="D43" s="144" t="s">
        <v>10</v>
      </c>
      <c r="E43" s="146" t="s">
        <v>11</v>
      </c>
      <c r="F43" s="144" t="s">
        <v>27</v>
      </c>
      <c r="G43" s="147" t="s">
        <v>386</v>
      </c>
      <c r="H43" s="147" t="s">
        <v>387</v>
      </c>
      <c r="I43" s="147" t="s">
        <v>388</v>
      </c>
      <c r="J43" s="147" t="s">
        <v>218</v>
      </c>
      <c r="K43" s="147" t="s">
        <v>389</v>
      </c>
      <c r="L43" s="149"/>
      <c r="M43" s="149"/>
      <c r="N43" s="149"/>
    </row>
    <row r="44" spans="1:14" hidden="1" x14ac:dyDescent="0.25">
      <c r="A44" s="144">
        <v>505</v>
      </c>
      <c r="B44" s="145">
        <v>0.51944444444445104</v>
      </c>
      <c r="C44" s="144" t="s">
        <v>194</v>
      </c>
      <c r="D44" s="144" t="s">
        <v>13</v>
      </c>
      <c r="E44" s="146" t="s">
        <v>17</v>
      </c>
      <c r="F44" s="144" t="s">
        <v>21</v>
      </c>
      <c r="G44" s="147" t="s">
        <v>77</v>
      </c>
      <c r="H44" s="147" t="s">
        <v>23</v>
      </c>
      <c r="I44" s="147" t="s">
        <v>87</v>
      </c>
      <c r="J44" s="147" t="s">
        <v>88</v>
      </c>
      <c r="K44" s="147" t="s">
        <v>89</v>
      </c>
      <c r="L44" s="149"/>
      <c r="M44" s="149"/>
      <c r="N44" s="149"/>
    </row>
    <row r="45" spans="1:14" hidden="1" x14ac:dyDescent="0.25">
      <c r="A45" s="144">
        <v>2</v>
      </c>
      <c r="B45" s="145">
        <v>0.35902777777777778</v>
      </c>
      <c r="C45" s="144" t="s">
        <v>191</v>
      </c>
      <c r="D45" s="144" t="s">
        <v>10</v>
      </c>
      <c r="E45" s="146" t="s">
        <v>11</v>
      </c>
      <c r="F45" s="144" t="s">
        <v>21</v>
      </c>
      <c r="G45" s="147" t="s">
        <v>77</v>
      </c>
      <c r="H45" s="147" t="s">
        <v>78</v>
      </c>
      <c r="I45" s="147" t="s">
        <v>82</v>
      </c>
      <c r="J45" s="147" t="s">
        <v>476</v>
      </c>
      <c r="K45" s="147" t="s">
        <v>83</v>
      </c>
      <c r="L45" s="149"/>
      <c r="M45" s="149"/>
      <c r="N45" s="149"/>
    </row>
    <row r="46" spans="1:14" hidden="1" x14ac:dyDescent="0.25">
      <c r="A46" s="144">
        <v>37</v>
      </c>
      <c r="B46" s="145">
        <v>0.55347222222222003</v>
      </c>
      <c r="C46" s="144" t="s">
        <v>191</v>
      </c>
      <c r="D46" s="144" t="s">
        <v>10</v>
      </c>
      <c r="E46" s="146" t="s">
        <v>12</v>
      </c>
      <c r="F46" s="144" t="s">
        <v>21</v>
      </c>
      <c r="G46" s="147" t="s">
        <v>77</v>
      </c>
      <c r="H46" s="147" t="s">
        <v>78</v>
      </c>
      <c r="I46" s="147" t="s">
        <v>87</v>
      </c>
      <c r="J46" s="147" t="s">
        <v>88</v>
      </c>
      <c r="K46" s="147" t="s">
        <v>89</v>
      </c>
      <c r="L46" s="149"/>
      <c r="M46" s="149"/>
      <c r="N46" s="149"/>
    </row>
    <row r="47" spans="1:14" hidden="1" x14ac:dyDescent="0.25">
      <c r="A47" s="144">
        <v>62</v>
      </c>
      <c r="B47" s="145">
        <v>0.35902777777777778</v>
      </c>
      <c r="C47" s="144" t="s">
        <v>203</v>
      </c>
      <c r="D47" s="144" t="s">
        <v>10</v>
      </c>
      <c r="E47" s="146" t="s">
        <v>12</v>
      </c>
      <c r="F47" s="144" t="s">
        <v>21</v>
      </c>
      <c r="G47" s="147" t="s">
        <v>77</v>
      </c>
      <c r="H47" s="147" t="s">
        <v>78</v>
      </c>
      <c r="I47" s="147" t="s">
        <v>84</v>
      </c>
      <c r="J47" s="147" t="s">
        <v>85</v>
      </c>
      <c r="K47" s="147" t="s">
        <v>86</v>
      </c>
      <c r="L47" s="149"/>
      <c r="M47" s="149"/>
      <c r="N47" s="149"/>
    </row>
    <row r="48" spans="1:14" hidden="1" x14ac:dyDescent="0.25">
      <c r="A48" s="144">
        <v>88</v>
      </c>
      <c r="B48" s="145">
        <v>0.53402777777777599</v>
      </c>
      <c r="C48" s="144" t="s">
        <v>192</v>
      </c>
      <c r="D48" s="144" t="s">
        <v>10</v>
      </c>
      <c r="E48" s="146" t="s">
        <v>11</v>
      </c>
      <c r="F48" s="144" t="s">
        <v>21</v>
      </c>
      <c r="G48" s="147" t="s">
        <v>77</v>
      </c>
      <c r="H48" s="147" t="s">
        <v>78</v>
      </c>
      <c r="I48" s="147" t="s">
        <v>259</v>
      </c>
      <c r="J48" s="147" t="s">
        <v>494</v>
      </c>
      <c r="K48" s="147" t="s">
        <v>495</v>
      </c>
      <c r="L48" s="149"/>
      <c r="M48" s="149"/>
      <c r="N48" s="149"/>
    </row>
    <row r="49" spans="1:14" hidden="1" x14ac:dyDescent="0.25">
      <c r="A49" s="144">
        <v>16</v>
      </c>
      <c r="B49" s="145">
        <v>0.42708333333333298</v>
      </c>
      <c r="C49" s="144" t="s">
        <v>191</v>
      </c>
      <c r="D49" s="144" t="s">
        <v>10</v>
      </c>
      <c r="E49" s="146" t="s">
        <v>11</v>
      </c>
      <c r="F49" s="144" t="s">
        <v>27</v>
      </c>
      <c r="G49" s="147" t="s">
        <v>77</v>
      </c>
      <c r="H49" s="147" t="s">
        <v>101</v>
      </c>
      <c r="I49" s="147" t="s">
        <v>104</v>
      </c>
      <c r="J49" s="147" t="s">
        <v>105</v>
      </c>
      <c r="K49" s="147" t="s">
        <v>106</v>
      </c>
      <c r="L49" s="149"/>
      <c r="M49" s="149"/>
      <c r="N49" s="149"/>
    </row>
    <row r="50" spans="1:14" hidden="1" x14ac:dyDescent="0.25">
      <c r="A50" s="144">
        <v>40</v>
      </c>
      <c r="B50" s="145">
        <v>0.56805555555555298</v>
      </c>
      <c r="C50" s="144" t="s">
        <v>191</v>
      </c>
      <c r="D50" s="144" t="s">
        <v>10</v>
      </c>
      <c r="E50" s="146" t="s">
        <v>12</v>
      </c>
      <c r="F50" s="144" t="s">
        <v>27</v>
      </c>
      <c r="G50" s="147" t="s">
        <v>77</v>
      </c>
      <c r="H50" s="147" t="s">
        <v>101</v>
      </c>
      <c r="I50" s="147" t="s">
        <v>107</v>
      </c>
      <c r="J50" s="147" t="s">
        <v>108</v>
      </c>
      <c r="K50" s="147" t="s">
        <v>109</v>
      </c>
      <c r="L50" s="149"/>
      <c r="M50" s="149"/>
      <c r="N50" s="149"/>
    </row>
    <row r="51" spans="1:14" hidden="1" x14ac:dyDescent="0.25">
      <c r="A51" s="144">
        <v>84</v>
      </c>
      <c r="B51" s="145">
        <v>0.48055555555555401</v>
      </c>
      <c r="C51" s="144" t="s">
        <v>192</v>
      </c>
      <c r="D51" s="146" t="s">
        <v>10</v>
      </c>
      <c r="E51" s="146" t="s">
        <v>12</v>
      </c>
      <c r="F51" s="144" t="s">
        <v>27</v>
      </c>
      <c r="G51" s="147" t="s">
        <v>77</v>
      </c>
      <c r="H51" s="147" t="s">
        <v>101</v>
      </c>
      <c r="I51" s="147" t="s">
        <v>107</v>
      </c>
      <c r="J51" s="147" t="s">
        <v>482</v>
      </c>
      <c r="K51" s="147" t="s">
        <v>483</v>
      </c>
      <c r="L51" s="149"/>
      <c r="M51" s="149"/>
      <c r="N51" s="149"/>
    </row>
    <row r="52" spans="1:14" hidden="1" x14ac:dyDescent="0.25">
      <c r="A52" s="144">
        <v>114</v>
      </c>
      <c r="B52" s="145">
        <v>0.67013888888888495</v>
      </c>
      <c r="C52" s="144" t="s">
        <v>192</v>
      </c>
      <c r="D52" s="144" t="s">
        <v>10</v>
      </c>
      <c r="E52" s="146" t="s">
        <v>11</v>
      </c>
      <c r="F52" s="144" t="s">
        <v>27</v>
      </c>
      <c r="G52" s="147" t="s">
        <v>77</v>
      </c>
      <c r="H52" s="147" t="s">
        <v>101</v>
      </c>
      <c r="I52" s="147" t="s">
        <v>102</v>
      </c>
      <c r="J52" s="147" t="s">
        <v>88</v>
      </c>
      <c r="K52" s="147" t="s">
        <v>103</v>
      </c>
      <c r="L52" s="149"/>
      <c r="M52" s="149"/>
      <c r="N52" s="149"/>
    </row>
    <row r="53" spans="1:14" x14ac:dyDescent="0.25">
      <c r="A53" s="144">
        <v>141</v>
      </c>
      <c r="B53" s="145">
        <v>0.46597222222222201</v>
      </c>
      <c r="C53" s="144" t="s">
        <v>193</v>
      </c>
      <c r="D53" s="144" t="s">
        <v>13</v>
      </c>
      <c r="E53" s="146" t="s">
        <v>15</v>
      </c>
      <c r="F53" s="144" t="s">
        <v>27</v>
      </c>
      <c r="G53" s="147" t="s">
        <v>77</v>
      </c>
      <c r="H53" s="147" t="s">
        <v>101</v>
      </c>
      <c r="I53" s="147" t="s">
        <v>98</v>
      </c>
      <c r="J53" s="147" t="s">
        <v>99</v>
      </c>
      <c r="K53" s="147" t="s">
        <v>100</v>
      </c>
      <c r="L53" s="149"/>
      <c r="M53" s="149"/>
      <c r="N53" s="149"/>
    </row>
    <row r="54" spans="1:14" x14ac:dyDescent="0.25">
      <c r="A54" s="144">
        <v>151</v>
      </c>
      <c r="B54" s="145">
        <v>0.53888888888889896</v>
      </c>
      <c r="C54" s="144" t="s">
        <v>193</v>
      </c>
      <c r="D54" s="144" t="s">
        <v>13</v>
      </c>
      <c r="E54" s="146" t="s">
        <v>16</v>
      </c>
      <c r="F54" s="144" t="s">
        <v>27</v>
      </c>
      <c r="G54" s="147" t="s">
        <v>77</v>
      </c>
      <c r="H54" s="147" t="s">
        <v>101</v>
      </c>
      <c r="I54" s="147" t="s">
        <v>107</v>
      </c>
      <c r="J54" s="147" t="s">
        <v>482</v>
      </c>
      <c r="K54" s="147" t="s">
        <v>483</v>
      </c>
      <c r="L54" s="149"/>
      <c r="M54" s="149"/>
      <c r="N54" s="149"/>
    </row>
    <row r="55" spans="1:14" x14ac:dyDescent="0.25">
      <c r="A55" s="144">
        <v>189</v>
      </c>
      <c r="B55" s="145">
        <v>0.46111111111111103</v>
      </c>
      <c r="C55" s="144" t="s">
        <v>194</v>
      </c>
      <c r="D55" s="144" t="s">
        <v>13</v>
      </c>
      <c r="E55" s="146" t="s">
        <v>14</v>
      </c>
      <c r="F55" s="144" t="s">
        <v>27</v>
      </c>
      <c r="G55" s="147" t="s">
        <v>77</v>
      </c>
      <c r="H55" s="147" t="s">
        <v>101</v>
      </c>
      <c r="I55" s="147" t="s">
        <v>28</v>
      </c>
      <c r="J55" s="147" t="s">
        <v>93</v>
      </c>
      <c r="K55" s="147" t="s">
        <v>94</v>
      </c>
      <c r="L55" s="149"/>
      <c r="M55" s="149"/>
      <c r="N55" s="149"/>
    </row>
    <row r="56" spans="1:14" x14ac:dyDescent="0.25">
      <c r="A56" s="144">
        <v>508</v>
      </c>
      <c r="B56" s="145">
        <v>0.53402777777778698</v>
      </c>
      <c r="C56" s="144" t="s">
        <v>194</v>
      </c>
      <c r="D56" s="144" t="s">
        <v>13</v>
      </c>
      <c r="E56" s="146" t="s">
        <v>17</v>
      </c>
      <c r="F56" s="144" t="s">
        <v>27</v>
      </c>
      <c r="G56" s="147" t="s">
        <v>77</v>
      </c>
      <c r="H56" s="147" t="s">
        <v>101</v>
      </c>
      <c r="I56" s="147" t="s">
        <v>114</v>
      </c>
      <c r="J56" s="147" t="s">
        <v>115</v>
      </c>
      <c r="K56" s="147" t="s">
        <v>116</v>
      </c>
      <c r="L56" s="149"/>
      <c r="M56" s="149"/>
      <c r="N56" s="149"/>
    </row>
    <row r="57" spans="1:14" hidden="1" x14ac:dyDescent="0.25">
      <c r="A57" s="144">
        <v>57</v>
      </c>
      <c r="B57" s="145">
        <v>0.66041666666666299</v>
      </c>
      <c r="C57" s="144" t="s">
        <v>191</v>
      </c>
      <c r="D57" s="144" t="s">
        <v>10</v>
      </c>
      <c r="E57" s="146" t="s">
        <v>12</v>
      </c>
      <c r="F57" s="144" t="s">
        <v>27</v>
      </c>
      <c r="G57" s="147" t="s">
        <v>77</v>
      </c>
      <c r="H57" s="147" t="s">
        <v>90</v>
      </c>
      <c r="I57" s="147" t="s">
        <v>479</v>
      </c>
      <c r="J57" s="147" t="s">
        <v>115</v>
      </c>
      <c r="K57" s="147" t="s">
        <v>480</v>
      </c>
      <c r="L57" s="149"/>
      <c r="M57" s="149"/>
      <c r="N57" s="149"/>
    </row>
    <row r="58" spans="1:14" hidden="1" x14ac:dyDescent="0.25">
      <c r="A58" s="144">
        <v>85</v>
      </c>
      <c r="B58" s="145">
        <v>0.485416666666665</v>
      </c>
      <c r="C58" s="144" t="s">
        <v>192</v>
      </c>
      <c r="D58" s="156" t="s">
        <v>10</v>
      </c>
      <c r="E58" s="156" t="s">
        <v>12</v>
      </c>
      <c r="F58" s="157" t="s">
        <v>27</v>
      </c>
      <c r="G58" s="158" t="s">
        <v>77</v>
      </c>
      <c r="H58" s="158" t="s">
        <v>90</v>
      </c>
      <c r="I58" s="158" t="s">
        <v>98</v>
      </c>
      <c r="J58" s="158" t="s">
        <v>99</v>
      </c>
      <c r="K58" s="158" t="s">
        <v>100</v>
      </c>
      <c r="L58" s="149"/>
      <c r="M58" s="149"/>
      <c r="N58" s="149"/>
    </row>
    <row r="59" spans="1:14" hidden="1" x14ac:dyDescent="0.25">
      <c r="A59" s="144">
        <v>97</v>
      </c>
      <c r="B59" s="145">
        <v>0.57777777777777495</v>
      </c>
      <c r="C59" s="144" t="s">
        <v>192</v>
      </c>
      <c r="D59" s="144" t="s">
        <v>10</v>
      </c>
      <c r="E59" s="146" t="s">
        <v>11</v>
      </c>
      <c r="F59" s="144" t="s">
        <v>27</v>
      </c>
      <c r="G59" s="147" t="s">
        <v>77</v>
      </c>
      <c r="H59" s="147" t="s">
        <v>90</v>
      </c>
      <c r="I59" s="147" t="s">
        <v>28</v>
      </c>
      <c r="J59" s="147" t="s">
        <v>93</v>
      </c>
      <c r="K59" s="147" t="s">
        <v>94</v>
      </c>
      <c r="L59" s="149"/>
      <c r="M59" s="149"/>
      <c r="N59" s="149"/>
    </row>
    <row r="60" spans="1:14" x14ac:dyDescent="0.25">
      <c r="A60" s="144"/>
      <c r="B60" s="145">
        <v>0.44166666666666599</v>
      </c>
      <c r="C60" s="144" t="s">
        <v>193</v>
      </c>
      <c r="D60" s="144" t="s">
        <v>13</v>
      </c>
      <c r="E60" s="146" t="s">
        <v>15</v>
      </c>
      <c r="F60" s="144" t="s">
        <v>27</v>
      </c>
      <c r="G60" s="147" t="s">
        <v>77</v>
      </c>
      <c r="H60" s="147" t="s">
        <v>90</v>
      </c>
      <c r="I60" s="147" t="s">
        <v>107</v>
      </c>
      <c r="J60" s="147" t="s">
        <v>108</v>
      </c>
      <c r="K60" s="147" t="s">
        <v>109</v>
      </c>
      <c r="L60" s="149"/>
      <c r="M60" s="149"/>
      <c r="N60" s="149"/>
    </row>
    <row r="61" spans="1:14" x14ac:dyDescent="0.25">
      <c r="A61" s="144">
        <v>158</v>
      </c>
      <c r="B61" s="145">
        <v>0.58263888888890702</v>
      </c>
      <c r="C61" s="144" t="s">
        <v>193</v>
      </c>
      <c r="D61" s="144" t="s">
        <v>13</v>
      </c>
      <c r="E61" s="146" t="s">
        <v>16</v>
      </c>
      <c r="F61" s="144" t="s">
        <v>27</v>
      </c>
      <c r="G61" s="147" t="s">
        <v>77</v>
      </c>
      <c r="H61" s="147" t="s">
        <v>90</v>
      </c>
      <c r="I61" s="147" t="s">
        <v>479</v>
      </c>
      <c r="J61" s="147" t="s">
        <v>115</v>
      </c>
      <c r="K61" s="147" t="s">
        <v>480</v>
      </c>
      <c r="L61" s="149"/>
      <c r="M61" s="149"/>
      <c r="N61" s="149"/>
    </row>
    <row r="62" spans="1:14" x14ac:dyDescent="0.25">
      <c r="A62" s="144">
        <v>511</v>
      </c>
      <c r="B62" s="145">
        <v>0.54861111111112304</v>
      </c>
      <c r="C62" s="144" t="s">
        <v>194</v>
      </c>
      <c r="D62" s="144" t="s">
        <v>13</v>
      </c>
      <c r="E62" s="146" t="s">
        <v>17</v>
      </c>
      <c r="F62" s="144" t="s">
        <v>27</v>
      </c>
      <c r="G62" s="147" t="s">
        <v>77</v>
      </c>
      <c r="H62" s="147" t="s">
        <v>90</v>
      </c>
      <c r="I62" s="147" t="s">
        <v>111</v>
      </c>
      <c r="J62" s="147" t="s">
        <v>112</v>
      </c>
      <c r="K62" s="147" t="s">
        <v>481</v>
      </c>
      <c r="L62" s="149"/>
      <c r="M62" s="149"/>
      <c r="N62" s="149"/>
    </row>
    <row r="63" spans="1:14" hidden="1" x14ac:dyDescent="0.25">
      <c r="A63" s="144">
        <v>31</v>
      </c>
      <c r="B63" s="145">
        <v>0.51458333333333195</v>
      </c>
      <c r="C63" s="144" t="s">
        <v>191</v>
      </c>
      <c r="D63" s="146" t="s">
        <v>10</v>
      </c>
      <c r="E63" s="146" t="s">
        <v>11</v>
      </c>
      <c r="F63" s="144" t="s">
        <v>46</v>
      </c>
      <c r="G63" s="147" t="s">
        <v>77</v>
      </c>
      <c r="H63" s="147" t="s">
        <v>90</v>
      </c>
      <c r="I63" s="147" t="s">
        <v>91</v>
      </c>
      <c r="J63" s="147" t="s">
        <v>92</v>
      </c>
      <c r="K63" s="147" t="s">
        <v>81</v>
      </c>
      <c r="L63" s="149"/>
      <c r="M63" s="149"/>
      <c r="N63" s="149"/>
    </row>
    <row r="64" spans="1:14" x14ac:dyDescent="0.25">
      <c r="A64" s="144">
        <v>191</v>
      </c>
      <c r="B64" s="145">
        <v>0.47083333333333299</v>
      </c>
      <c r="C64" s="144" t="s">
        <v>194</v>
      </c>
      <c r="D64" s="144" t="s">
        <v>13</v>
      </c>
      <c r="E64" s="146" t="s">
        <v>14</v>
      </c>
      <c r="F64" s="144" t="s">
        <v>46</v>
      </c>
      <c r="G64" s="147" t="s">
        <v>77</v>
      </c>
      <c r="H64" s="147" t="s">
        <v>90</v>
      </c>
      <c r="I64" s="147" t="s">
        <v>91</v>
      </c>
      <c r="J64" s="147" t="s">
        <v>92</v>
      </c>
      <c r="K64" s="147" t="s">
        <v>81</v>
      </c>
      <c r="L64" s="149"/>
      <c r="M64" s="149"/>
      <c r="N64" s="149"/>
    </row>
    <row r="65" spans="1:14" hidden="1" x14ac:dyDescent="0.25">
      <c r="A65" s="144">
        <v>87</v>
      </c>
      <c r="B65" s="145">
        <v>0.52916666666666501</v>
      </c>
      <c r="C65" s="144" t="s">
        <v>192</v>
      </c>
      <c r="D65" s="144" t="s">
        <v>10</v>
      </c>
      <c r="E65" s="146" t="s">
        <v>11</v>
      </c>
      <c r="F65" s="144" t="s">
        <v>21</v>
      </c>
      <c r="G65" s="147" t="s">
        <v>399</v>
      </c>
      <c r="H65" s="147" t="s">
        <v>23</v>
      </c>
      <c r="I65" s="147" t="s">
        <v>430</v>
      </c>
      <c r="J65" s="147" t="s">
        <v>431</v>
      </c>
      <c r="K65" s="147" t="s">
        <v>432</v>
      </c>
      <c r="L65" s="149"/>
      <c r="M65" s="149"/>
      <c r="N65" s="149"/>
    </row>
    <row r="66" spans="1:14" hidden="1" x14ac:dyDescent="0.25">
      <c r="A66" s="144">
        <v>143</v>
      </c>
      <c r="B66" s="159">
        <v>0.500000000000003</v>
      </c>
      <c r="C66" s="144" t="s">
        <v>193</v>
      </c>
      <c r="D66" s="144" t="s">
        <v>13</v>
      </c>
      <c r="E66" s="146" t="s">
        <v>16</v>
      </c>
      <c r="F66" s="144" t="s">
        <v>21</v>
      </c>
      <c r="G66" s="147" t="s">
        <v>399</v>
      </c>
      <c r="H66" s="147" t="s">
        <v>23</v>
      </c>
      <c r="I66" s="147" t="s">
        <v>418</v>
      </c>
      <c r="J66" s="147" t="s">
        <v>419</v>
      </c>
      <c r="K66" s="147" t="s">
        <v>420</v>
      </c>
      <c r="L66" s="149"/>
      <c r="M66" s="149"/>
      <c r="N66" s="149"/>
    </row>
    <row r="67" spans="1:14" hidden="1" x14ac:dyDescent="0.25">
      <c r="A67" s="144">
        <v>5</v>
      </c>
      <c r="B67" s="145">
        <v>0.37361111111111101</v>
      </c>
      <c r="C67" s="144" t="s">
        <v>191</v>
      </c>
      <c r="D67" s="144" t="s">
        <v>10</v>
      </c>
      <c r="E67" s="146" t="s">
        <v>11</v>
      </c>
      <c r="F67" s="144" t="s">
        <v>21</v>
      </c>
      <c r="G67" s="147" t="s">
        <v>399</v>
      </c>
      <c r="H67" s="147" t="s">
        <v>405</v>
      </c>
      <c r="I67" s="147" t="s">
        <v>421</v>
      </c>
      <c r="J67" s="147" t="s">
        <v>422</v>
      </c>
      <c r="K67" s="147" t="s">
        <v>423</v>
      </c>
      <c r="L67" s="149"/>
      <c r="M67" s="149"/>
      <c r="N67" s="149"/>
    </row>
    <row r="68" spans="1:14" hidden="1" x14ac:dyDescent="0.25">
      <c r="A68" s="144">
        <v>38</v>
      </c>
      <c r="B68" s="145">
        <v>0.55833333333333102</v>
      </c>
      <c r="C68" s="144" t="s">
        <v>191</v>
      </c>
      <c r="D68" s="144" t="s">
        <v>10</v>
      </c>
      <c r="E68" s="146" t="s">
        <v>12</v>
      </c>
      <c r="F68" s="144" t="s">
        <v>21</v>
      </c>
      <c r="G68" s="147" t="s">
        <v>399</v>
      </c>
      <c r="H68" s="147" t="s">
        <v>405</v>
      </c>
      <c r="I68" s="147" t="s">
        <v>424</v>
      </c>
      <c r="J68" s="147" t="s">
        <v>425</v>
      </c>
      <c r="K68" s="147" t="s">
        <v>426</v>
      </c>
      <c r="L68" s="149"/>
      <c r="M68" s="149"/>
      <c r="N68" s="149"/>
    </row>
    <row r="69" spans="1:14" hidden="1" x14ac:dyDescent="0.25">
      <c r="A69" s="144">
        <v>63</v>
      </c>
      <c r="B69" s="145">
        <v>0.36388888888888898</v>
      </c>
      <c r="C69" s="144" t="s">
        <v>203</v>
      </c>
      <c r="D69" s="144" t="s">
        <v>10</v>
      </c>
      <c r="E69" s="146" t="s">
        <v>12</v>
      </c>
      <c r="F69" s="144" t="s">
        <v>21</v>
      </c>
      <c r="G69" s="147" t="s">
        <v>399</v>
      </c>
      <c r="H69" s="147" t="s">
        <v>405</v>
      </c>
      <c r="I69" s="147" t="s">
        <v>427</v>
      </c>
      <c r="J69" s="147" t="s">
        <v>428</v>
      </c>
      <c r="K69" s="147" t="s">
        <v>429</v>
      </c>
      <c r="L69" s="149"/>
      <c r="M69" s="149"/>
      <c r="N69" s="149"/>
    </row>
    <row r="70" spans="1:14" hidden="1" x14ac:dyDescent="0.25">
      <c r="A70" s="144">
        <v>90</v>
      </c>
      <c r="B70" s="145">
        <v>0.54374999999999796</v>
      </c>
      <c r="C70" s="144" t="s">
        <v>192</v>
      </c>
      <c r="D70" s="144" t="s">
        <v>10</v>
      </c>
      <c r="E70" s="146" t="s">
        <v>11</v>
      </c>
      <c r="F70" s="144" t="s">
        <v>21</v>
      </c>
      <c r="G70" s="147" t="s">
        <v>399</v>
      </c>
      <c r="H70" s="147" t="s">
        <v>405</v>
      </c>
      <c r="I70" s="147" t="s">
        <v>418</v>
      </c>
      <c r="J70" s="147" t="s">
        <v>419</v>
      </c>
      <c r="K70" s="147" t="s">
        <v>420</v>
      </c>
      <c r="L70" s="149"/>
      <c r="M70" s="149"/>
      <c r="N70" s="149"/>
    </row>
    <row r="71" spans="1:14" hidden="1" x14ac:dyDescent="0.25">
      <c r="A71" s="144">
        <v>120</v>
      </c>
      <c r="B71" s="145">
        <v>0.35416666666666669</v>
      </c>
      <c r="C71" s="144" t="s">
        <v>193</v>
      </c>
      <c r="D71" s="144" t="s">
        <v>13</v>
      </c>
      <c r="E71" s="146" t="s">
        <v>15</v>
      </c>
      <c r="F71" s="144" t="s">
        <v>21</v>
      </c>
      <c r="G71" s="147" t="s">
        <v>399</v>
      </c>
      <c r="H71" s="147" t="s">
        <v>405</v>
      </c>
      <c r="I71" s="147" t="s">
        <v>421</v>
      </c>
      <c r="J71" s="147" t="s">
        <v>422</v>
      </c>
      <c r="K71" s="147" t="s">
        <v>423</v>
      </c>
      <c r="L71" s="149"/>
      <c r="M71" s="149"/>
      <c r="N71" s="149"/>
    </row>
    <row r="72" spans="1:14" hidden="1" x14ac:dyDescent="0.25">
      <c r="A72" s="144">
        <v>142</v>
      </c>
      <c r="B72" s="145">
        <v>0.49513888888889102</v>
      </c>
      <c r="C72" s="150" t="s">
        <v>193</v>
      </c>
      <c r="D72" s="144" t="s">
        <v>13</v>
      </c>
      <c r="E72" s="146" t="s">
        <v>16</v>
      </c>
      <c r="F72" s="144" t="s">
        <v>21</v>
      </c>
      <c r="G72" s="147" t="s">
        <v>399</v>
      </c>
      <c r="H72" s="147" t="s">
        <v>405</v>
      </c>
      <c r="I72" s="147" t="s">
        <v>424</v>
      </c>
      <c r="J72" s="147" t="s">
        <v>425</v>
      </c>
      <c r="K72" s="147" t="s">
        <v>426</v>
      </c>
      <c r="L72" s="149"/>
      <c r="M72" s="149"/>
      <c r="N72" s="149"/>
    </row>
    <row r="73" spans="1:14" hidden="1" x14ac:dyDescent="0.25">
      <c r="A73" s="144">
        <v>171</v>
      </c>
      <c r="B73" s="145">
        <v>0.35902777777777778</v>
      </c>
      <c r="C73" s="144" t="s">
        <v>194</v>
      </c>
      <c r="D73" s="144" t="s">
        <v>13</v>
      </c>
      <c r="E73" s="146" t="s">
        <v>14</v>
      </c>
      <c r="F73" s="144" t="s">
        <v>21</v>
      </c>
      <c r="G73" s="147" t="s">
        <v>399</v>
      </c>
      <c r="H73" s="147" t="s">
        <v>405</v>
      </c>
      <c r="I73" s="147" t="s">
        <v>430</v>
      </c>
      <c r="J73" s="147" t="s">
        <v>431</v>
      </c>
      <c r="K73" s="147" t="s">
        <v>432</v>
      </c>
      <c r="L73" s="149"/>
      <c r="M73" s="149"/>
      <c r="N73" s="149"/>
    </row>
    <row r="74" spans="1:14" hidden="1" x14ac:dyDescent="0.25">
      <c r="A74" s="144">
        <v>506</v>
      </c>
      <c r="B74" s="145">
        <v>0.52430555555556302</v>
      </c>
      <c r="C74" s="144" t="s">
        <v>194</v>
      </c>
      <c r="D74" s="144" t="s">
        <v>13</v>
      </c>
      <c r="E74" s="146" t="s">
        <v>17</v>
      </c>
      <c r="F74" s="144" t="s">
        <v>21</v>
      </c>
      <c r="G74" s="147" t="s">
        <v>399</v>
      </c>
      <c r="H74" s="147" t="s">
        <v>405</v>
      </c>
      <c r="I74" s="147" t="s">
        <v>427</v>
      </c>
      <c r="J74" s="147" t="s">
        <v>428</v>
      </c>
      <c r="K74" s="147" t="s">
        <v>429</v>
      </c>
      <c r="L74" s="149"/>
      <c r="M74" s="149"/>
      <c r="N74" s="149"/>
    </row>
    <row r="75" spans="1:14" hidden="1" x14ac:dyDescent="0.25">
      <c r="A75" s="144">
        <v>30</v>
      </c>
      <c r="B75" s="145">
        <v>0.50972222222222097</v>
      </c>
      <c r="C75" s="144" t="s">
        <v>191</v>
      </c>
      <c r="D75" s="144" t="s">
        <v>10</v>
      </c>
      <c r="E75" s="146" t="s">
        <v>11</v>
      </c>
      <c r="F75" s="144" t="s">
        <v>27</v>
      </c>
      <c r="G75" s="147" t="s">
        <v>399</v>
      </c>
      <c r="H75" s="147" t="s">
        <v>23</v>
      </c>
      <c r="I75" s="147" t="s">
        <v>414</v>
      </c>
      <c r="J75" s="147" t="s">
        <v>415</v>
      </c>
      <c r="K75" s="147" t="s">
        <v>416</v>
      </c>
      <c r="L75" s="149"/>
      <c r="M75" s="149"/>
      <c r="N75" s="149"/>
    </row>
    <row r="76" spans="1:14" hidden="1" x14ac:dyDescent="0.25">
      <c r="A76" s="144">
        <v>185</v>
      </c>
      <c r="B76" s="145">
        <v>0.42708333333333298</v>
      </c>
      <c r="C76" s="144" t="s">
        <v>194</v>
      </c>
      <c r="D76" s="144" t="s">
        <v>13</v>
      </c>
      <c r="E76" s="146" t="s">
        <v>14</v>
      </c>
      <c r="F76" s="144" t="s">
        <v>27</v>
      </c>
      <c r="G76" s="147" t="s">
        <v>399</v>
      </c>
      <c r="H76" s="147" t="s">
        <v>23</v>
      </c>
      <c r="I76" s="147" t="s">
        <v>414</v>
      </c>
      <c r="J76" s="147" t="s">
        <v>415</v>
      </c>
      <c r="K76" s="147" t="s">
        <v>416</v>
      </c>
      <c r="L76" s="149"/>
      <c r="M76" s="149"/>
      <c r="N76" s="149"/>
    </row>
    <row r="77" spans="1:14" hidden="1" x14ac:dyDescent="0.25">
      <c r="A77" s="144">
        <v>25</v>
      </c>
      <c r="B77" s="145">
        <v>0.485416666666665</v>
      </c>
      <c r="C77" s="144" t="s">
        <v>191</v>
      </c>
      <c r="D77" s="144" t="s">
        <v>10</v>
      </c>
      <c r="E77" s="146" t="s">
        <v>11</v>
      </c>
      <c r="F77" s="144" t="s">
        <v>27</v>
      </c>
      <c r="G77" s="147" t="s">
        <v>399</v>
      </c>
      <c r="H77" s="147" t="s">
        <v>405</v>
      </c>
      <c r="I77" s="147" t="s">
        <v>134</v>
      </c>
      <c r="J77" s="147" t="s">
        <v>406</v>
      </c>
      <c r="K77" s="147" t="s">
        <v>407</v>
      </c>
      <c r="L77" s="149"/>
      <c r="M77" s="149"/>
      <c r="N77" s="149"/>
    </row>
    <row r="78" spans="1:14" hidden="1" x14ac:dyDescent="0.25">
      <c r="A78" s="144">
        <v>52</v>
      </c>
      <c r="B78" s="145">
        <v>0.63611111111110796</v>
      </c>
      <c r="C78" s="144" t="s">
        <v>191</v>
      </c>
      <c r="D78" s="144" t="s">
        <v>10</v>
      </c>
      <c r="E78" s="146" t="s">
        <v>12</v>
      </c>
      <c r="F78" s="144" t="s">
        <v>27</v>
      </c>
      <c r="G78" s="147" t="s">
        <v>399</v>
      </c>
      <c r="H78" s="147" t="s">
        <v>405</v>
      </c>
      <c r="I78" s="147" t="s">
        <v>410</v>
      </c>
      <c r="J78" s="147" t="s">
        <v>411</v>
      </c>
      <c r="K78" s="147" t="s">
        <v>412</v>
      </c>
      <c r="L78" s="149"/>
      <c r="M78" s="149"/>
      <c r="N78" s="149"/>
    </row>
    <row r="79" spans="1:14" hidden="1" x14ac:dyDescent="0.25">
      <c r="A79" s="144">
        <v>78</v>
      </c>
      <c r="B79" s="145">
        <v>0.45138888888888801</v>
      </c>
      <c r="C79" s="144" t="s">
        <v>192</v>
      </c>
      <c r="D79" s="146" t="s">
        <v>10</v>
      </c>
      <c r="E79" s="146" t="s">
        <v>12</v>
      </c>
      <c r="F79" s="144" t="s">
        <v>27</v>
      </c>
      <c r="G79" s="147" t="s">
        <v>399</v>
      </c>
      <c r="H79" s="147" t="s">
        <v>405</v>
      </c>
      <c r="I79" s="147" t="s">
        <v>328</v>
      </c>
      <c r="J79" s="147" t="s">
        <v>408</v>
      </c>
      <c r="K79" s="147" t="s">
        <v>409</v>
      </c>
      <c r="L79" s="149"/>
      <c r="M79" s="149"/>
      <c r="N79" s="149"/>
    </row>
    <row r="80" spans="1:14" x14ac:dyDescent="0.25">
      <c r="A80" s="144">
        <v>131</v>
      </c>
      <c r="B80" s="145">
        <v>0.40763888888888899</v>
      </c>
      <c r="C80" s="144" t="s">
        <v>193</v>
      </c>
      <c r="D80" s="144" t="s">
        <v>13</v>
      </c>
      <c r="E80" s="146" t="s">
        <v>15</v>
      </c>
      <c r="F80" s="144" t="s">
        <v>27</v>
      </c>
      <c r="G80" s="147" t="s">
        <v>399</v>
      </c>
      <c r="H80" s="147" t="s">
        <v>405</v>
      </c>
      <c r="I80" s="147" t="s">
        <v>328</v>
      </c>
      <c r="J80" s="147" t="s">
        <v>408</v>
      </c>
      <c r="K80" s="147" t="s">
        <v>409</v>
      </c>
      <c r="L80" s="149"/>
      <c r="M80" s="149"/>
      <c r="N80" s="149"/>
    </row>
    <row r="81" spans="1:14" x14ac:dyDescent="0.25">
      <c r="A81" s="144">
        <v>152</v>
      </c>
      <c r="B81" s="145">
        <v>0.55347222222223502</v>
      </c>
      <c r="C81" s="144" t="s">
        <v>193</v>
      </c>
      <c r="D81" s="144" t="s">
        <v>13</v>
      </c>
      <c r="E81" s="146" t="s">
        <v>16</v>
      </c>
      <c r="F81" s="144" t="s">
        <v>27</v>
      </c>
      <c r="G81" s="147" t="s">
        <v>399</v>
      </c>
      <c r="H81" s="147" t="s">
        <v>405</v>
      </c>
      <c r="I81" s="147" t="s">
        <v>134</v>
      </c>
      <c r="J81" s="147" t="s">
        <v>406</v>
      </c>
      <c r="K81" s="147" t="s">
        <v>407</v>
      </c>
      <c r="L81" s="149"/>
      <c r="M81" s="149"/>
      <c r="N81" s="149"/>
    </row>
    <row r="82" spans="1:14" x14ac:dyDescent="0.25">
      <c r="A82" s="144">
        <v>193</v>
      </c>
      <c r="B82" s="145">
        <v>0.48055555555555501</v>
      </c>
      <c r="C82" s="144" t="s">
        <v>194</v>
      </c>
      <c r="D82" s="144" t="s">
        <v>13</v>
      </c>
      <c r="E82" s="146" t="s">
        <v>14</v>
      </c>
      <c r="F82" s="144" t="s">
        <v>27</v>
      </c>
      <c r="G82" s="147" t="s">
        <v>399</v>
      </c>
      <c r="H82" s="147" t="s">
        <v>405</v>
      </c>
      <c r="I82" s="147" t="s">
        <v>401</v>
      </c>
      <c r="J82" s="147" t="s">
        <v>402</v>
      </c>
      <c r="K82" s="147" t="s">
        <v>403</v>
      </c>
      <c r="L82" s="149"/>
      <c r="M82" s="149"/>
      <c r="N82" s="149"/>
    </row>
    <row r="83" spans="1:14" x14ac:dyDescent="0.25">
      <c r="A83" s="144">
        <v>515</v>
      </c>
      <c r="B83" s="145">
        <v>0.56805555555557097</v>
      </c>
      <c r="C83" s="144" t="s">
        <v>194</v>
      </c>
      <c r="D83" s="144" t="s">
        <v>13</v>
      </c>
      <c r="E83" s="146" t="s">
        <v>17</v>
      </c>
      <c r="F83" s="144" t="s">
        <v>27</v>
      </c>
      <c r="G83" s="147" t="s">
        <v>399</v>
      </c>
      <c r="H83" s="147" t="s">
        <v>405</v>
      </c>
      <c r="I83" s="147" t="s">
        <v>410</v>
      </c>
      <c r="J83" s="147" t="s">
        <v>411</v>
      </c>
      <c r="K83" s="147" t="s">
        <v>412</v>
      </c>
      <c r="L83" s="149"/>
      <c r="M83" s="149"/>
      <c r="N83" s="149"/>
    </row>
    <row r="84" spans="1:14" hidden="1" x14ac:dyDescent="0.25">
      <c r="A84" s="144">
        <v>91</v>
      </c>
      <c r="B84" s="160">
        <v>0.54861111111110905</v>
      </c>
      <c r="C84" s="144" t="s">
        <v>192</v>
      </c>
      <c r="D84" s="144" t="s">
        <v>10</v>
      </c>
      <c r="E84" s="146" t="s">
        <v>11</v>
      </c>
      <c r="F84" s="144" t="s">
        <v>27</v>
      </c>
      <c r="G84" s="147" t="s">
        <v>399</v>
      </c>
      <c r="H84" s="147" t="s">
        <v>400</v>
      </c>
      <c r="I84" s="147" t="s">
        <v>401</v>
      </c>
      <c r="J84" s="147" t="s">
        <v>402</v>
      </c>
      <c r="K84" s="147" t="s">
        <v>403</v>
      </c>
      <c r="L84" s="149"/>
      <c r="M84" s="149"/>
      <c r="N84" s="149"/>
    </row>
    <row r="85" spans="1:14" hidden="1" x14ac:dyDescent="0.25">
      <c r="A85" s="144">
        <v>19</v>
      </c>
      <c r="B85" s="145">
        <v>0.45624999999999899</v>
      </c>
      <c r="C85" s="144" t="s">
        <v>191</v>
      </c>
      <c r="D85" s="144" t="s">
        <v>10</v>
      </c>
      <c r="E85" s="146" t="s">
        <v>11</v>
      </c>
      <c r="F85" s="144" t="s">
        <v>46</v>
      </c>
      <c r="G85" s="147" t="s">
        <v>374</v>
      </c>
      <c r="H85" s="147" t="s">
        <v>375</v>
      </c>
      <c r="I85" s="147" t="s">
        <v>376</v>
      </c>
      <c r="J85" s="147" t="s">
        <v>377</v>
      </c>
      <c r="K85" s="147" t="s">
        <v>378</v>
      </c>
      <c r="L85" s="149"/>
      <c r="M85" s="149"/>
      <c r="N85" s="149"/>
    </row>
    <row r="86" spans="1:14" hidden="1" x14ac:dyDescent="0.25">
      <c r="A86" s="144">
        <v>51</v>
      </c>
      <c r="B86" s="145">
        <v>0.63124999999999698</v>
      </c>
      <c r="C86" s="144" t="s">
        <v>191</v>
      </c>
      <c r="D86" s="144" t="s">
        <v>10</v>
      </c>
      <c r="E86" s="146" t="s">
        <v>12</v>
      </c>
      <c r="F86" s="144" t="s">
        <v>46</v>
      </c>
      <c r="G86" s="147" t="s">
        <v>374</v>
      </c>
      <c r="H86" s="147" t="s">
        <v>375</v>
      </c>
      <c r="I86" s="147" t="s">
        <v>381</v>
      </c>
      <c r="J86" s="147" t="s">
        <v>382</v>
      </c>
      <c r="K86" s="147" t="s">
        <v>383</v>
      </c>
      <c r="L86" s="149"/>
      <c r="M86" s="149"/>
      <c r="N86" s="149"/>
    </row>
    <row r="87" spans="1:14" hidden="1" x14ac:dyDescent="0.25">
      <c r="A87" s="144">
        <v>69</v>
      </c>
      <c r="B87" s="145">
        <v>0.39305555555555499</v>
      </c>
      <c r="C87" s="144" t="s">
        <v>203</v>
      </c>
      <c r="D87" s="144" t="s">
        <v>10</v>
      </c>
      <c r="E87" s="146" t="s">
        <v>12</v>
      </c>
      <c r="F87" s="144" t="s">
        <v>46</v>
      </c>
      <c r="G87" s="147" t="s">
        <v>374</v>
      </c>
      <c r="H87" s="147" t="s">
        <v>375</v>
      </c>
      <c r="I87" s="147" t="s">
        <v>379</v>
      </c>
      <c r="J87" s="147" t="s">
        <v>221</v>
      </c>
      <c r="K87" s="147" t="s">
        <v>384</v>
      </c>
      <c r="L87" s="149"/>
      <c r="M87" s="149"/>
      <c r="N87" s="149"/>
    </row>
    <row r="88" spans="1:14" hidden="1" x14ac:dyDescent="0.25">
      <c r="A88" s="144">
        <v>112</v>
      </c>
      <c r="B88" s="145">
        <v>0.66041666666666299</v>
      </c>
      <c r="C88" s="144" t="s">
        <v>192</v>
      </c>
      <c r="D88" s="144" t="s">
        <v>10</v>
      </c>
      <c r="E88" s="146" t="s">
        <v>11</v>
      </c>
      <c r="F88" s="144" t="s">
        <v>46</v>
      </c>
      <c r="G88" s="147" t="s">
        <v>374</v>
      </c>
      <c r="H88" s="147" t="s">
        <v>375</v>
      </c>
      <c r="I88" s="147" t="s">
        <v>379</v>
      </c>
      <c r="J88" s="147" t="s">
        <v>235</v>
      </c>
      <c r="K88" s="147" t="s">
        <v>380</v>
      </c>
      <c r="L88" s="149"/>
      <c r="M88" s="149"/>
      <c r="N88" s="149"/>
    </row>
    <row r="89" spans="1:14" x14ac:dyDescent="0.25">
      <c r="A89" s="144">
        <v>124</v>
      </c>
      <c r="B89" s="145">
        <v>0.37361111111111101</v>
      </c>
      <c r="C89" s="144" t="s">
        <v>193</v>
      </c>
      <c r="D89" s="144" t="s">
        <v>13</v>
      </c>
      <c r="E89" s="146" t="s">
        <v>15</v>
      </c>
      <c r="F89" s="144" t="s">
        <v>27</v>
      </c>
      <c r="G89" s="147" t="s">
        <v>457</v>
      </c>
      <c r="H89" s="147" t="s">
        <v>458</v>
      </c>
      <c r="I89" s="147" t="s">
        <v>460</v>
      </c>
      <c r="J89" s="147" t="s">
        <v>461</v>
      </c>
      <c r="K89" s="147" t="s">
        <v>462</v>
      </c>
      <c r="L89" s="149"/>
      <c r="M89" s="149"/>
      <c r="N89" s="149"/>
    </row>
    <row r="90" spans="1:14" x14ac:dyDescent="0.25">
      <c r="A90" s="144">
        <v>161</v>
      </c>
      <c r="B90" s="145">
        <v>0.59722222222224297</v>
      </c>
      <c r="C90" s="144" t="s">
        <v>193</v>
      </c>
      <c r="D90" s="144" t="s">
        <v>181</v>
      </c>
      <c r="E90" s="146" t="s">
        <v>16</v>
      </c>
      <c r="F90" s="144" t="s">
        <v>27</v>
      </c>
      <c r="G90" s="147" t="s">
        <v>457</v>
      </c>
      <c r="H90" s="147" t="s">
        <v>458</v>
      </c>
      <c r="I90" s="147" t="s">
        <v>489</v>
      </c>
      <c r="J90" s="147" t="s">
        <v>490</v>
      </c>
      <c r="K90" s="147" t="s">
        <v>491</v>
      </c>
      <c r="L90" s="149"/>
      <c r="M90" s="149"/>
      <c r="N90" s="149"/>
    </row>
    <row r="91" spans="1:14" x14ac:dyDescent="0.25">
      <c r="A91" s="144">
        <v>175</v>
      </c>
      <c r="B91" s="145">
        <v>0.37847222222222199</v>
      </c>
      <c r="C91" s="144" t="s">
        <v>194</v>
      </c>
      <c r="D91" s="144" t="s">
        <v>13</v>
      </c>
      <c r="E91" s="161" t="s">
        <v>14</v>
      </c>
      <c r="F91" s="144" t="s">
        <v>27</v>
      </c>
      <c r="G91" s="147" t="s">
        <v>457</v>
      </c>
      <c r="H91" s="147" t="s">
        <v>458</v>
      </c>
      <c r="I91" s="147" t="s">
        <v>144</v>
      </c>
      <c r="J91" s="147" t="s">
        <v>459</v>
      </c>
      <c r="K91" s="147" t="s">
        <v>397</v>
      </c>
      <c r="L91" s="149"/>
      <c r="M91" s="149"/>
      <c r="N91" s="149"/>
    </row>
    <row r="92" spans="1:14" x14ac:dyDescent="0.25">
      <c r="A92" s="144">
        <v>509</v>
      </c>
      <c r="B92" s="145">
        <v>0.53888888888889896</v>
      </c>
      <c r="C92" s="144" t="s">
        <v>194</v>
      </c>
      <c r="D92" s="144" t="s">
        <v>13</v>
      </c>
      <c r="E92" s="146" t="s">
        <v>17</v>
      </c>
      <c r="F92" s="144" t="s">
        <v>27</v>
      </c>
      <c r="G92" s="147" t="s">
        <v>457</v>
      </c>
      <c r="H92" s="147" t="s">
        <v>458</v>
      </c>
      <c r="I92" s="147" t="s">
        <v>132</v>
      </c>
      <c r="J92" s="147" t="s">
        <v>461</v>
      </c>
      <c r="K92" s="147" t="s">
        <v>465</v>
      </c>
      <c r="L92" s="149"/>
      <c r="M92" s="149"/>
      <c r="N92" s="149"/>
    </row>
    <row r="93" spans="1:14" hidden="1" x14ac:dyDescent="0.25">
      <c r="A93" s="144">
        <v>164</v>
      </c>
      <c r="B93" s="145">
        <v>0.62152777777780299</v>
      </c>
      <c r="C93" s="144" t="s">
        <v>193</v>
      </c>
      <c r="D93" s="144" t="s">
        <v>18</v>
      </c>
      <c r="E93" s="146" t="s">
        <v>19</v>
      </c>
      <c r="F93" s="144" t="s">
        <v>27</v>
      </c>
      <c r="G93" s="147" t="s">
        <v>457</v>
      </c>
      <c r="H93" s="147" t="s">
        <v>23</v>
      </c>
      <c r="I93" s="147" t="s">
        <v>466</v>
      </c>
      <c r="J93" s="147" t="s">
        <v>382</v>
      </c>
      <c r="K93" s="147" t="s">
        <v>467</v>
      </c>
      <c r="L93" s="149"/>
      <c r="M93" s="149"/>
      <c r="N93" s="149"/>
    </row>
    <row r="94" spans="1:14" hidden="1" x14ac:dyDescent="0.25">
      <c r="A94" s="144">
        <v>167</v>
      </c>
      <c r="B94" s="145">
        <v>0.63611111111113705</v>
      </c>
      <c r="C94" s="144" t="s">
        <v>193</v>
      </c>
      <c r="D94" s="152" t="s">
        <v>18</v>
      </c>
      <c r="E94" s="146" t="s">
        <v>20</v>
      </c>
      <c r="F94" s="144" t="s">
        <v>46</v>
      </c>
      <c r="G94" s="147" t="s">
        <v>457</v>
      </c>
      <c r="H94" s="147" t="s">
        <v>23</v>
      </c>
      <c r="I94" s="147" t="s">
        <v>468</v>
      </c>
      <c r="J94" s="147" t="s">
        <v>469</v>
      </c>
      <c r="K94" s="147" t="s">
        <v>470</v>
      </c>
      <c r="L94" s="149"/>
      <c r="M94" s="149"/>
      <c r="N94" s="149"/>
    </row>
    <row r="95" spans="1:14" hidden="1" x14ac:dyDescent="0.25">
      <c r="A95" s="144">
        <v>4</v>
      </c>
      <c r="B95" s="145">
        <v>0.36875000000000002</v>
      </c>
      <c r="C95" s="144" t="s">
        <v>191</v>
      </c>
      <c r="D95" s="155" t="s">
        <v>10</v>
      </c>
      <c r="E95" s="161" t="s">
        <v>11</v>
      </c>
      <c r="F95" s="155" t="s">
        <v>21</v>
      </c>
      <c r="G95" s="162" t="s">
        <v>256</v>
      </c>
      <c r="H95" s="162" t="s">
        <v>23</v>
      </c>
      <c r="I95" s="162" t="s">
        <v>278</v>
      </c>
      <c r="J95" s="162" t="s">
        <v>279</v>
      </c>
      <c r="K95" s="162" t="s">
        <v>280</v>
      </c>
      <c r="L95" s="149"/>
      <c r="M95" s="149"/>
      <c r="N95" s="149"/>
    </row>
    <row r="96" spans="1:14" hidden="1" x14ac:dyDescent="0.25">
      <c r="A96" s="144">
        <v>17</v>
      </c>
      <c r="B96" s="145">
        <v>0.43194444444444402</v>
      </c>
      <c r="C96" s="144" t="s">
        <v>191</v>
      </c>
      <c r="D96" s="155" t="s">
        <v>10</v>
      </c>
      <c r="E96" s="161" t="s">
        <v>11</v>
      </c>
      <c r="F96" s="155" t="s">
        <v>27</v>
      </c>
      <c r="G96" s="162" t="s">
        <v>256</v>
      </c>
      <c r="H96" s="162" t="s">
        <v>90</v>
      </c>
      <c r="I96" s="162" t="s">
        <v>147</v>
      </c>
      <c r="J96" s="162" t="s">
        <v>260</v>
      </c>
      <c r="K96" s="162" t="s">
        <v>261</v>
      </c>
      <c r="L96" s="149"/>
      <c r="M96" s="149"/>
      <c r="N96" s="149"/>
    </row>
    <row r="97" spans="1:14" hidden="1" x14ac:dyDescent="0.25">
      <c r="A97" s="144">
        <v>23</v>
      </c>
      <c r="B97" s="145">
        <v>0.47569444444444298</v>
      </c>
      <c r="C97" s="144" t="s">
        <v>191</v>
      </c>
      <c r="D97" s="155" t="s">
        <v>10</v>
      </c>
      <c r="E97" s="161" t="s">
        <v>11</v>
      </c>
      <c r="F97" s="155" t="s">
        <v>27</v>
      </c>
      <c r="G97" s="162" t="s">
        <v>256</v>
      </c>
      <c r="H97" s="162" t="s">
        <v>90</v>
      </c>
      <c r="I97" s="162" t="s">
        <v>257</v>
      </c>
      <c r="J97" s="162" t="s">
        <v>258</v>
      </c>
      <c r="K97" s="162" t="s">
        <v>492</v>
      </c>
      <c r="L97" s="149"/>
      <c r="M97" s="149"/>
      <c r="N97" s="149"/>
    </row>
    <row r="98" spans="1:14" hidden="1" x14ac:dyDescent="0.25">
      <c r="A98" s="144">
        <v>53</v>
      </c>
      <c r="B98" s="145">
        <v>0.64097222222221895</v>
      </c>
      <c r="C98" s="144" t="s">
        <v>191</v>
      </c>
      <c r="D98" s="155" t="s">
        <v>10</v>
      </c>
      <c r="E98" s="161" t="s">
        <v>12</v>
      </c>
      <c r="F98" s="155" t="s">
        <v>27</v>
      </c>
      <c r="G98" s="162" t="s">
        <v>256</v>
      </c>
      <c r="H98" s="162" t="s">
        <v>90</v>
      </c>
      <c r="I98" s="162" t="s">
        <v>82</v>
      </c>
      <c r="J98" s="162" t="s">
        <v>25</v>
      </c>
      <c r="K98" s="162" t="s">
        <v>265</v>
      </c>
      <c r="L98" s="149"/>
      <c r="M98" s="149"/>
      <c r="N98" s="149"/>
    </row>
    <row r="99" spans="1:14" hidden="1" x14ac:dyDescent="0.25">
      <c r="A99" s="144">
        <v>79</v>
      </c>
      <c r="B99" s="145">
        <v>0.45624999999999899</v>
      </c>
      <c r="C99" s="144" t="s">
        <v>192</v>
      </c>
      <c r="D99" s="146" t="s">
        <v>10</v>
      </c>
      <c r="E99" s="161" t="s">
        <v>12</v>
      </c>
      <c r="F99" s="155" t="s">
        <v>27</v>
      </c>
      <c r="G99" s="162" t="s">
        <v>256</v>
      </c>
      <c r="H99" s="162" t="s">
        <v>90</v>
      </c>
      <c r="I99" s="162" t="s">
        <v>262</v>
      </c>
      <c r="J99" s="162" t="s">
        <v>263</v>
      </c>
      <c r="K99" s="162" t="s">
        <v>264</v>
      </c>
      <c r="L99" s="149"/>
      <c r="M99" s="149"/>
      <c r="N99" s="149"/>
    </row>
    <row r="100" spans="1:14" x14ac:dyDescent="0.25">
      <c r="A100" s="144">
        <v>132</v>
      </c>
      <c r="B100" s="145">
        <v>0.41249999999999998</v>
      </c>
      <c r="C100" s="144" t="s">
        <v>193</v>
      </c>
      <c r="D100" s="155" t="s">
        <v>13</v>
      </c>
      <c r="E100" s="161" t="s">
        <v>15</v>
      </c>
      <c r="F100" s="155" t="s">
        <v>27</v>
      </c>
      <c r="G100" s="162" t="s">
        <v>256</v>
      </c>
      <c r="H100" s="162" t="s">
        <v>90</v>
      </c>
      <c r="I100" s="162" t="s">
        <v>257</v>
      </c>
      <c r="J100" s="162" t="s">
        <v>258</v>
      </c>
      <c r="K100" s="162" t="s">
        <v>492</v>
      </c>
      <c r="L100" s="149"/>
      <c r="M100" s="149"/>
      <c r="N100" s="149"/>
    </row>
    <row r="101" spans="1:14" x14ac:dyDescent="0.25">
      <c r="A101" s="144">
        <v>153</v>
      </c>
      <c r="B101" s="145">
        <v>0.558333333333347</v>
      </c>
      <c r="C101" s="144" t="s">
        <v>193</v>
      </c>
      <c r="D101" s="155" t="s">
        <v>13</v>
      </c>
      <c r="E101" s="161" t="s">
        <v>16</v>
      </c>
      <c r="F101" s="155" t="s">
        <v>27</v>
      </c>
      <c r="G101" s="162" t="s">
        <v>256</v>
      </c>
      <c r="H101" s="162" t="s">
        <v>90</v>
      </c>
      <c r="I101" s="162" t="s">
        <v>262</v>
      </c>
      <c r="J101" s="162" t="s">
        <v>263</v>
      </c>
      <c r="K101" s="162" t="s">
        <v>286</v>
      </c>
      <c r="L101" s="149"/>
      <c r="M101" s="149"/>
      <c r="N101" s="149"/>
    </row>
    <row r="102" spans="1:14" x14ac:dyDescent="0.25">
      <c r="A102" s="144">
        <v>172</v>
      </c>
      <c r="B102" s="145">
        <v>0.36388888888888898</v>
      </c>
      <c r="C102" s="144" t="s">
        <v>194</v>
      </c>
      <c r="D102" s="155" t="s">
        <v>13</v>
      </c>
      <c r="E102" s="161" t="s">
        <v>14</v>
      </c>
      <c r="F102" s="155" t="s">
        <v>27</v>
      </c>
      <c r="G102" s="162" t="s">
        <v>256</v>
      </c>
      <c r="H102" s="162" t="s">
        <v>90</v>
      </c>
      <c r="I102" s="162" t="s">
        <v>282</v>
      </c>
      <c r="J102" s="162" t="s">
        <v>283</v>
      </c>
      <c r="K102" s="162" t="s">
        <v>493</v>
      </c>
      <c r="L102" s="149"/>
      <c r="M102" s="149"/>
      <c r="N102" s="149"/>
    </row>
    <row r="103" spans="1:14" x14ac:dyDescent="0.25">
      <c r="A103" s="144">
        <v>510</v>
      </c>
      <c r="B103" s="145">
        <v>0.54375000000001095</v>
      </c>
      <c r="C103" s="144" t="s">
        <v>194</v>
      </c>
      <c r="D103" s="155" t="s">
        <v>13</v>
      </c>
      <c r="E103" s="161" t="s">
        <v>17</v>
      </c>
      <c r="F103" s="155" t="s">
        <v>27</v>
      </c>
      <c r="G103" s="162" t="s">
        <v>256</v>
      </c>
      <c r="H103" s="162" t="s">
        <v>90</v>
      </c>
      <c r="I103" s="162" t="s">
        <v>287</v>
      </c>
      <c r="J103" s="162" t="s">
        <v>288</v>
      </c>
      <c r="K103" s="162" t="s">
        <v>289</v>
      </c>
      <c r="L103" s="149"/>
      <c r="M103" s="149"/>
      <c r="N103" s="149"/>
    </row>
    <row r="104" spans="1:14" hidden="1" x14ac:dyDescent="0.25">
      <c r="A104" s="144">
        <v>7</v>
      </c>
      <c r="B104" s="145">
        <v>0.38333333333333303</v>
      </c>
      <c r="C104" s="144" t="s">
        <v>191</v>
      </c>
      <c r="D104" s="155" t="s">
        <v>10</v>
      </c>
      <c r="E104" s="161" t="s">
        <v>11</v>
      </c>
      <c r="F104" s="155" t="s">
        <v>27</v>
      </c>
      <c r="G104" s="162" t="s">
        <v>256</v>
      </c>
      <c r="H104" s="162" t="s">
        <v>266</v>
      </c>
      <c r="I104" s="162" t="s">
        <v>270</v>
      </c>
      <c r="J104" s="162" t="s">
        <v>271</v>
      </c>
      <c r="K104" s="162" t="s">
        <v>272</v>
      </c>
      <c r="L104" s="149"/>
      <c r="M104" s="149"/>
      <c r="N104" s="149"/>
    </row>
    <row r="105" spans="1:14" hidden="1" x14ac:dyDescent="0.25">
      <c r="A105" s="144">
        <v>54</v>
      </c>
      <c r="B105" s="145">
        <v>0.64583333333333004</v>
      </c>
      <c r="C105" s="144" t="s">
        <v>191</v>
      </c>
      <c r="D105" s="153" t="s">
        <v>10</v>
      </c>
      <c r="E105" s="161" t="s">
        <v>12</v>
      </c>
      <c r="F105" s="155" t="s">
        <v>27</v>
      </c>
      <c r="G105" s="162" t="s">
        <v>256</v>
      </c>
      <c r="H105" s="162" t="s">
        <v>266</v>
      </c>
      <c r="I105" s="162" t="s">
        <v>275</v>
      </c>
      <c r="J105" s="162" t="s">
        <v>276</v>
      </c>
      <c r="K105" s="162" t="s">
        <v>277</v>
      </c>
      <c r="L105" s="149"/>
      <c r="M105" s="149"/>
      <c r="N105" s="149"/>
    </row>
    <row r="106" spans="1:14" hidden="1" x14ac:dyDescent="0.25">
      <c r="A106" s="144">
        <v>71</v>
      </c>
      <c r="B106" s="145">
        <v>0.40277777777777801</v>
      </c>
      <c r="C106" s="144" t="s">
        <v>203</v>
      </c>
      <c r="D106" s="155" t="s">
        <v>10</v>
      </c>
      <c r="E106" s="161" t="s">
        <v>12</v>
      </c>
      <c r="F106" s="155" t="s">
        <v>27</v>
      </c>
      <c r="G106" s="162" t="s">
        <v>256</v>
      </c>
      <c r="H106" s="162" t="s">
        <v>266</v>
      </c>
      <c r="I106" s="162" t="s">
        <v>172</v>
      </c>
      <c r="J106" s="162" t="s">
        <v>273</v>
      </c>
      <c r="K106" s="162" t="s">
        <v>274</v>
      </c>
      <c r="L106" s="149"/>
      <c r="M106" s="149"/>
      <c r="N106" s="149"/>
    </row>
    <row r="107" spans="1:14" hidden="1" x14ac:dyDescent="0.25">
      <c r="A107" s="144">
        <v>113</v>
      </c>
      <c r="B107" s="145">
        <v>0.66527777777777397</v>
      </c>
      <c r="C107" s="144" t="s">
        <v>192</v>
      </c>
      <c r="D107" s="144" t="s">
        <v>10</v>
      </c>
      <c r="E107" s="161" t="s">
        <v>11</v>
      </c>
      <c r="F107" s="155" t="s">
        <v>27</v>
      </c>
      <c r="G107" s="162" t="s">
        <v>256</v>
      </c>
      <c r="H107" s="162" t="s">
        <v>266</v>
      </c>
      <c r="I107" s="162" t="s">
        <v>267</v>
      </c>
      <c r="J107" s="162" t="s">
        <v>268</v>
      </c>
      <c r="K107" s="162" t="s">
        <v>269</v>
      </c>
      <c r="L107" s="149"/>
      <c r="M107" s="149"/>
      <c r="N107" s="149"/>
    </row>
    <row r="108" spans="1:14" x14ac:dyDescent="0.25">
      <c r="A108" s="144">
        <v>125</v>
      </c>
      <c r="B108" s="145">
        <v>0.37847222222222199</v>
      </c>
      <c r="C108" s="144" t="s">
        <v>193</v>
      </c>
      <c r="D108" s="155" t="s">
        <v>13</v>
      </c>
      <c r="E108" s="161" t="s">
        <v>15</v>
      </c>
      <c r="F108" s="155" t="s">
        <v>27</v>
      </c>
      <c r="G108" s="162" t="s">
        <v>256</v>
      </c>
      <c r="H108" s="162" t="s">
        <v>266</v>
      </c>
      <c r="I108" s="162" t="s">
        <v>172</v>
      </c>
      <c r="J108" s="162" t="s">
        <v>273</v>
      </c>
      <c r="K108" s="162" t="s">
        <v>274</v>
      </c>
      <c r="L108" s="149"/>
      <c r="M108" s="149"/>
      <c r="N108" s="149"/>
    </row>
    <row r="109" spans="1:14" x14ac:dyDescent="0.25">
      <c r="A109" s="144">
        <v>148</v>
      </c>
      <c r="B109" s="145">
        <v>0.52430555555556302</v>
      </c>
      <c r="C109" s="144" t="s">
        <v>193</v>
      </c>
      <c r="D109" s="144" t="s">
        <v>13</v>
      </c>
      <c r="E109" s="146" t="s">
        <v>16</v>
      </c>
      <c r="F109" s="144" t="s">
        <v>27</v>
      </c>
      <c r="G109" s="162" t="s">
        <v>256</v>
      </c>
      <c r="H109" s="162" t="s">
        <v>266</v>
      </c>
      <c r="I109" s="162" t="s">
        <v>82</v>
      </c>
      <c r="J109" s="162" t="s">
        <v>25</v>
      </c>
      <c r="K109" s="162" t="s">
        <v>265</v>
      </c>
      <c r="L109" s="149"/>
      <c r="M109" s="149"/>
      <c r="N109" s="149"/>
    </row>
    <row r="110" spans="1:14" x14ac:dyDescent="0.25">
      <c r="A110" s="144">
        <v>183</v>
      </c>
      <c r="B110" s="145">
        <v>0.41736111111111102</v>
      </c>
      <c r="C110" s="144" t="s">
        <v>194</v>
      </c>
      <c r="D110" s="144" t="s">
        <v>13</v>
      </c>
      <c r="E110" s="161" t="s">
        <v>14</v>
      </c>
      <c r="F110" s="155" t="s">
        <v>27</v>
      </c>
      <c r="G110" s="162" t="s">
        <v>256</v>
      </c>
      <c r="H110" s="162" t="s">
        <v>266</v>
      </c>
      <c r="I110" s="162" t="s">
        <v>290</v>
      </c>
      <c r="J110" s="162" t="s">
        <v>291</v>
      </c>
      <c r="K110" s="162" t="s">
        <v>292</v>
      </c>
      <c r="L110" s="149"/>
      <c r="M110" s="149"/>
      <c r="N110" s="149"/>
    </row>
    <row r="111" spans="1:14" x14ac:dyDescent="0.25">
      <c r="A111" s="144">
        <v>523</v>
      </c>
      <c r="B111" s="145">
        <v>0.61666666666669101</v>
      </c>
      <c r="C111" s="144" t="s">
        <v>194</v>
      </c>
      <c r="D111" s="155" t="s">
        <v>13</v>
      </c>
      <c r="E111" s="161" t="s">
        <v>17</v>
      </c>
      <c r="F111" s="155" t="s">
        <v>27</v>
      </c>
      <c r="G111" s="162" t="s">
        <v>256</v>
      </c>
      <c r="H111" s="162" t="s">
        <v>266</v>
      </c>
      <c r="I111" s="162" t="s">
        <v>262</v>
      </c>
      <c r="J111" s="162" t="s">
        <v>263</v>
      </c>
      <c r="K111" s="162" t="s">
        <v>264</v>
      </c>
      <c r="L111" s="149"/>
      <c r="M111" s="149"/>
      <c r="N111" s="149"/>
    </row>
    <row r="112" spans="1:14" hidden="1" x14ac:dyDescent="0.25">
      <c r="A112" s="144">
        <v>18</v>
      </c>
      <c r="B112" s="145">
        <v>0.45138888888888801</v>
      </c>
      <c r="C112" s="144" t="s">
        <v>191</v>
      </c>
      <c r="D112" s="144" t="s">
        <v>10</v>
      </c>
      <c r="E112" s="146" t="s">
        <v>11</v>
      </c>
      <c r="F112" s="144" t="s">
        <v>27</v>
      </c>
      <c r="G112" s="147" t="s">
        <v>117</v>
      </c>
      <c r="H112" s="147" t="s">
        <v>118</v>
      </c>
      <c r="I112" s="147" t="s">
        <v>119</v>
      </c>
      <c r="J112" s="147" t="s">
        <v>120</v>
      </c>
      <c r="K112" s="147" t="s">
        <v>121</v>
      </c>
      <c r="L112" s="149"/>
      <c r="M112" s="149"/>
      <c r="N112" s="149"/>
    </row>
    <row r="113" spans="1:14" hidden="1" x14ac:dyDescent="0.25">
      <c r="A113" s="144">
        <v>55</v>
      </c>
      <c r="B113" s="145">
        <v>0.65069444444444102</v>
      </c>
      <c r="C113" s="144" t="s">
        <v>191</v>
      </c>
      <c r="D113" s="152" t="s">
        <v>10</v>
      </c>
      <c r="E113" s="146" t="s">
        <v>12</v>
      </c>
      <c r="F113" s="144" t="s">
        <v>27</v>
      </c>
      <c r="G113" s="147" t="s">
        <v>117</v>
      </c>
      <c r="H113" s="147" t="s">
        <v>118</v>
      </c>
      <c r="I113" s="147" t="s">
        <v>127</v>
      </c>
      <c r="J113" s="147" t="s">
        <v>128</v>
      </c>
      <c r="K113" s="147" t="s">
        <v>129</v>
      </c>
      <c r="L113" s="149"/>
      <c r="M113" s="149"/>
      <c r="N113" s="149"/>
    </row>
    <row r="114" spans="1:14" hidden="1" x14ac:dyDescent="0.25">
      <c r="A114" s="144">
        <v>66</v>
      </c>
      <c r="B114" s="145">
        <v>0.37847222222222199</v>
      </c>
      <c r="C114" s="144" t="s">
        <v>203</v>
      </c>
      <c r="D114" s="144" t="s">
        <v>10</v>
      </c>
      <c r="E114" s="146" t="s">
        <v>12</v>
      </c>
      <c r="F114" s="144" t="s">
        <v>27</v>
      </c>
      <c r="G114" s="147" t="s">
        <v>117</v>
      </c>
      <c r="H114" s="147" t="s">
        <v>118</v>
      </c>
      <c r="I114" s="147" t="s">
        <v>125</v>
      </c>
      <c r="J114" s="147" t="s">
        <v>126</v>
      </c>
      <c r="K114" s="147" t="s">
        <v>435</v>
      </c>
      <c r="L114" s="149"/>
      <c r="M114" s="149"/>
      <c r="N114" s="149"/>
    </row>
    <row r="115" spans="1:14" hidden="1" x14ac:dyDescent="0.25">
      <c r="A115" s="144">
        <v>108</v>
      </c>
      <c r="B115" s="145">
        <v>0.64097222222221895</v>
      </c>
      <c r="C115" s="144" t="s">
        <v>192</v>
      </c>
      <c r="D115" s="144" t="s">
        <v>10</v>
      </c>
      <c r="E115" s="146" t="s">
        <v>11</v>
      </c>
      <c r="F115" s="144" t="s">
        <v>27</v>
      </c>
      <c r="G115" s="147" t="s">
        <v>117</v>
      </c>
      <c r="H115" s="147" t="s">
        <v>118</v>
      </c>
      <c r="I115" s="147" t="s">
        <v>122</v>
      </c>
      <c r="J115" s="147" t="s">
        <v>123</v>
      </c>
      <c r="K115" s="147" t="s">
        <v>124</v>
      </c>
      <c r="L115" s="149"/>
      <c r="M115" s="149"/>
      <c r="N115" s="149"/>
    </row>
    <row r="116" spans="1:14" hidden="1" x14ac:dyDescent="0.25">
      <c r="A116" s="144">
        <v>24</v>
      </c>
      <c r="B116" s="145">
        <v>0.48055555555555401</v>
      </c>
      <c r="C116" s="144" t="s">
        <v>191</v>
      </c>
      <c r="D116" s="144" t="s">
        <v>10</v>
      </c>
      <c r="E116" s="161" t="s">
        <v>11</v>
      </c>
      <c r="F116" s="155" t="s">
        <v>27</v>
      </c>
      <c r="G116" s="147" t="s">
        <v>485</v>
      </c>
      <c r="H116" s="147" t="s">
        <v>23</v>
      </c>
      <c r="I116" s="147" t="s">
        <v>486</v>
      </c>
      <c r="J116" s="147" t="s">
        <v>487</v>
      </c>
      <c r="K116" s="147" t="s">
        <v>488</v>
      </c>
      <c r="L116" s="149"/>
      <c r="M116" s="149"/>
      <c r="N116" s="149"/>
    </row>
    <row r="117" spans="1:14" hidden="1" x14ac:dyDescent="0.25">
      <c r="A117" s="144">
        <v>93</v>
      </c>
      <c r="B117" s="145">
        <v>0.55833333333333102</v>
      </c>
      <c r="C117" s="144" t="s">
        <v>192</v>
      </c>
      <c r="D117" s="144" t="s">
        <v>10</v>
      </c>
      <c r="E117" s="146" t="s">
        <v>11</v>
      </c>
      <c r="F117" s="144" t="s">
        <v>385</v>
      </c>
      <c r="G117" s="147" t="s">
        <v>207</v>
      </c>
      <c r="H117" s="147" t="s">
        <v>220</v>
      </c>
      <c r="I117" s="147" t="s">
        <v>107</v>
      </c>
      <c r="J117" s="147" t="s">
        <v>221</v>
      </c>
      <c r="K117" s="147" t="s">
        <v>222</v>
      </c>
      <c r="L117" s="149"/>
      <c r="M117" s="149"/>
      <c r="N117" s="149"/>
    </row>
    <row r="118" spans="1:14" hidden="1" x14ac:dyDescent="0.25">
      <c r="A118" s="144">
        <v>1</v>
      </c>
      <c r="B118" s="145">
        <v>0.35416666666666669</v>
      </c>
      <c r="C118" s="144" t="s">
        <v>191</v>
      </c>
      <c r="D118" s="144" t="s">
        <v>10</v>
      </c>
      <c r="E118" s="146" t="s">
        <v>11</v>
      </c>
      <c r="F118" s="144" t="s">
        <v>21</v>
      </c>
      <c r="G118" s="147" t="s">
        <v>207</v>
      </c>
      <c r="H118" s="147"/>
      <c r="I118" s="147" t="s">
        <v>234</v>
      </c>
      <c r="J118" s="147" t="s">
        <v>235</v>
      </c>
      <c r="K118" s="147" t="s">
        <v>236</v>
      </c>
      <c r="L118" s="149"/>
      <c r="M118" s="149"/>
      <c r="N118" s="149"/>
    </row>
    <row r="119" spans="1:14" hidden="1" x14ac:dyDescent="0.25">
      <c r="A119" s="144">
        <v>36</v>
      </c>
      <c r="B119" s="160">
        <v>0.54861111111110905</v>
      </c>
      <c r="C119" s="144" t="s">
        <v>191</v>
      </c>
      <c r="D119" s="144" t="s">
        <v>10</v>
      </c>
      <c r="E119" s="146" t="s">
        <v>12</v>
      </c>
      <c r="F119" s="144" t="s">
        <v>21</v>
      </c>
      <c r="G119" s="147" t="s">
        <v>207</v>
      </c>
      <c r="H119" s="147"/>
      <c r="I119" s="147" t="s">
        <v>237</v>
      </c>
      <c r="J119" s="147" t="s">
        <v>238</v>
      </c>
      <c r="K119" s="147" t="s">
        <v>239</v>
      </c>
      <c r="L119" s="149"/>
      <c r="M119" s="149"/>
      <c r="N119" s="149"/>
    </row>
    <row r="120" spans="1:14" hidden="1" x14ac:dyDescent="0.25">
      <c r="A120" s="144">
        <v>61</v>
      </c>
      <c r="B120" s="145">
        <v>0.35416666666666669</v>
      </c>
      <c r="C120" s="144" t="s">
        <v>203</v>
      </c>
      <c r="D120" s="144" t="s">
        <v>10</v>
      </c>
      <c r="E120" s="146" t="s">
        <v>12</v>
      </c>
      <c r="F120" s="144" t="s">
        <v>21</v>
      </c>
      <c r="G120" s="147" t="s">
        <v>207</v>
      </c>
      <c r="H120" s="147"/>
      <c r="I120" s="147" t="s">
        <v>240</v>
      </c>
      <c r="J120" s="147" t="s">
        <v>238</v>
      </c>
      <c r="K120" s="147" t="s">
        <v>241</v>
      </c>
      <c r="L120" s="149"/>
      <c r="M120" s="149"/>
      <c r="N120" s="149"/>
    </row>
    <row r="121" spans="1:14" hidden="1" x14ac:dyDescent="0.25">
      <c r="A121" s="163">
        <v>89</v>
      </c>
      <c r="B121" s="164">
        <v>0.53888888888888697</v>
      </c>
      <c r="C121" s="163" t="s">
        <v>192</v>
      </c>
      <c r="D121" s="163" t="s">
        <v>10</v>
      </c>
      <c r="E121" s="165" t="s">
        <v>11</v>
      </c>
      <c r="F121" s="163" t="s">
        <v>21</v>
      </c>
      <c r="G121" s="166" t="s">
        <v>207</v>
      </c>
      <c r="H121" s="166"/>
      <c r="I121" s="166" t="s">
        <v>231</v>
      </c>
      <c r="J121" s="166" t="s">
        <v>232</v>
      </c>
      <c r="K121" s="167" t="s">
        <v>233</v>
      </c>
      <c r="L121" s="149"/>
      <c r="M121" s="149"/>
      <c r="N121" s="149"/>
    </row>
    <row r="122" spans="1:14" hidden="1" x14ac:dyDescent="0.25">
      <c r="A122" s="144">
        <v>168</v>
      </c>
      <c r="B122" s="145">
        <v>0.64097222222224803</v>
      </c>
      <c r="C122" s="144" t="s">
        <v>193</v>
      </c>
      <c r="D122" s="144" t="s">
        <v>18</v>
      </c>
      <c r="E122" s="146" t="s">
        <v>20</v>
      </c>
      <c r="F122" s="144" t="s">
        <v>27</v>
      </c>
      <c r="G122" s="147" t="s">
        <v>207</v>
      </c>
      <c r="H122" s="147" t="s">
        <v>23</v>
      </c>
      <c r="I122" s="147" t="s">
        <v>474</v>
      </c>
      <c r="J122" s="147" t="s">
        <v>9</v>
      </c>
      <c r="K122" s="168" t="s">
        <v>9</v>
      </c>
      <c r="L122" s="149"/>
      <c r="M122" s="149"/>
      <c r="N122" s="149"/>
    </row>
    <row r="123" spans="1:14" x14ac:dyDescent="0.25">
      <c r="A123" s="144"/>
      <c r="B123" s="145">
        <v>0.436805555555555</v>
      </c>
      <c r="C123" s="144" t="s">
        <v>193</v>
      </c>
      <c r="D123" s="144" t="s">
        <v>13</v>
      </c>
      <c r="E123" s="146" t="s">
        <v>15</v>
      </c>
      <c r="F123" s="144" t="s">
        <v>27</v>
      </c>
      <c r="G123" s="147" t="s">
        <v>207</v>
      </c>
      <c r="H123" s="147" t="s">
        <v>242</v>
      </c>
      <c r="I123" s="147" t="s">
        <v>228</v>
      </c>
      <c r="J123" s="147" t="s">
        <v>229</v>
      </c>
      <c r="K123" s="168" t="s">
        <v>230</v>
      </c>
      <c r="L123" s="149"/>
      <c r="M123" s="149"/>
      <c r="N123" s="149"/>
    </row>
    <row r="124" spans="1:14" x14ac:dyDescent="0.25">
      <c r="A124" s="144">
        <v>145</v>
      </c>
      <c r="B124" s="145">
        <v>0.50972222222222696</v>
      </c>
      <c r="C124" s="144" t="s">
        <v>193</v>
      </c>
      <c r="D124" s="144" t="s">
        <v>13</v>
      </c>
      <c r="E124" s="146" t="s">
        <v>16</v>
      </c>
      <c r="F124" s="144" t="s">
        <v>27</v>
      </c>
      <c r="G124" s="147" t="s">
        <v>207</v>
      </c>
      <c r="H124" s="147" t="s">
        <v>242</v>
      </c>
      <c r="I124" s="147" t="s">
        <v>243</v>
      </c>
      <c r="J124" s="147" t="s">
        <v>244</v>
      </c>
      <c r="K124" s="168" t="s">
        <v>245</v>
      </c>
      <c r="L124" s="149"/>
      <c r="M124" s="149"/>
      <c r="N124" s="149"/>
    </row>
    <row r="125" spans="1:14" x14ac:dyDescent="0.25">
      <c r="A125" s="144">
        <v>184</v>
      </c>
      <c r="B125" s="145">
        <v>0.422222222222222</v>
      </c>
      <c r="C125" s="144" t="s">
        <v>194</v>
      </c>
      <c r="D125" s="144" t="s">
        <v>13</v>
      </c>
      <c r="E125" s="146" t="s">
        <v>14</v>
      </c>
      <c r="F125" s="144" t="s">
        <v>27</v>
      </c>
      <c r="G125" s="147" t="s">
        <v>207</v>
      </c>
      <c r="H125" s="147" t="s">
        <v>242</v>
      </c>
      <c r="I125" s="147" t="s">
        <v>209</v>
      </c>
      <c r="J125" s="147" t="s">
        <v>210</v>
      </c>
      <c r="K125" s="168" t="s">
        <v>211</v>
      </c>
      <c r="L125" s="149"/>
      <c r="M125" s="149"/>
      <c r="N125" s="149"/>
    </row>
    <row r="126" spans="1:14" x14ac:dyDescent="0.25">
      <c r="A126" s="144">
        <v>507</v>
      </c>
      <c r="B126" s="145">
        <v>0.529166666666675</v>
      </c>
      <c r="C126" s="144" t="s">
        <v>194</v>
      </c>
      <c r="D126" s="144" t="s">
        <v>13</v>
      </c>
      <c r="E126" s="146" t="s">
        <v>17</v>
      </c>
      <c r="F126" s="144" t="s">
        <v>27</v>
      </c>
      <c r="G126" s="147" t="s">
        <v>207</v>
      </c>
      <c r="H126" s="147" t="s">
        <v>242</v>
      </c>
      <c r="I126" s="147" t="s">
        <v>217</v>
      </c>
      <c r="J126" s="147" t="s">
        <v>218</v>
      </c>
      <c r="K126" s="168" t="s">
        <v>219</v>
      </c>
      <c r="L126" s="149"/>
      <c r="M126" s="149"/>
      <c r="N126" s="149"/>
    </row>
    <row r="127" spans="1:14" x14ac:dyDescent="0.25">
      <c r="A127" s="144">
        <v>135</v>
      </c>
      <c r="B127" s="145">
        <v>0.42708333333333298</v>
      </c>
      <c r="C127" s="144" t="s">
        <v>193</v>
      </c>
      <c r="D127" s="144" t="s">
        <v>13</v>
      </c>
      <c r="E127" s="146" t="s">
        <v>15</v>
      </c>
      <c r="F127" s="144" t="s">
        <v>27</v>
      </c>
      <c r="G127" s="147" t="s">
        <v>207</v>
      </c>
      <c r="H127" s="147" t="s">
        <v>246</v>
      </c>
      <c r="I127" s="147" t="s">
        <v>107</v>
      </c>
      <c r="J127" s="147" t="s">
        <v>221</v>
      </c>
      <c r="K127" s="168" t="s">
        <v>222</v>
      </c>
      <c r="L127" s="149"/>
      <c r="M127" s="149"/>
      <c r="N127" s="149"/>
    </row>
    <row r="128" spans="1:14" x14ac:dyDescent="0.25">
      <c r="A128" s="144">
        <v>156</v>
      </c>
      <c r="B128" s="145">
        <v>0.57291666666668295</v>
      </c>
      <c r="C128" s="150" t="s">
        <v>193</v>
      </c>
      <c r="D128" s="144" t="s">
        <v>13</v>
      </c>
      <c r="E128" s="146" t="s">
        <v>16</v>
      </c>
      <c r="F128" s="144" t="s">
        <v>27</v>
      </c>
      <c r="G128" s="147" t="s">
        <v>207</v>
      </c>
      <c r="H128" s="147" t="s">
        <v>246</v>
      </c>
      <c r="I128" s="147" t="s">
        <v>187</v>
      </c>
      <c r="J128" s="147" t="s">
        <v>226</v>
      </c>
      <c r="K128" s="168" t="s">
        <v>227</v>
      </c>
      <c r="L128" s="149"/>
      <c r="M128" s="149"/>
      <c r="N128" s="149"/>
    </row>
    <row r="129" spans="1:14" x14ac:dyDescent="0.25">
      <c r="A129" s="144">
        <v>173</v>
      </c>
      <c r="B129" s="145">
        <v>0.36875000000000002</v>
      </c>
      <c r="C129" s="144" t="s">
        <v>194</v>
      </c>
      <c r="D129" s="144" t="s">
        <v>13</v>
      </c>
      <c r="E129" s="146" t="s">
        <v>14</v>
      </c>
      <c r="F129" s="144" t="s">
        <v>27</v>
      </c>
      <c r="G129" s="147" t="s">
        <v>207</v>
      </c>
      <c r="H129" s="147" t="s">
        <v>246</v>
      </c>
      <c r="I129" s="147" t="s">
        <v>107</v>
      </c>
      <c r="J129" s="147" t="s">
        <v>58</v>
      </c>
      <c r="K129" s="168" t="s">
        <v>247</v>
      </c>
      <c r="L129" s="149"/>
      <c r="M129" s="149"/>
      <c r="N129" s="149"/>
    </row>
    <row r="130" spans="1:14" x14ac:dyDescent="0.25">
      <c r="A130" s="144">
        <v>516</v>
      </c>
      <c r="B130" s="145">
        <v>0.57291666666668295</v>
      </c>
      <c r="C130" s="144" t="s">
        <v>194</v>
      </c>
      <c r="D130" s="144" t="s">
        <v>13</v>
      </c>
      <c r="E130" s="146" t="s">
        <v>17</v>
      </c>
      <c r="F130" s="144" t="s">
        <v>27</v>
      </c>
      <c r="G130" s="147" t="s">
        <v>207</v>
      </c>
      <c r="H130" s="147" t="s">
        <v>246</v>
      </c>
      <c r="I130" s="147" t="s">
        <v>214</v>
      </c>
      <c r="J130" s="147" t="s">
        <v>215</v>
      </c>
      <c r="K130" s="168" t="s">
        <v>216</v>
      </c>
      <c r="L130" s="149"/>
      <c r="M130" s="149"/>
      <c r="N130" s="149"/>
    </row>
    <row r="131" spans="1:14" hidden="1" x14ac:dyDescent="0.25">
      <c r="A131" s="144">
        <v>58</v>
      </c>
      <c r="B131" s="145">
        <v>0.66527777777777397</v>
      </c>
      <c r="C131" s="144" t="s">
        <v>191</v>
      </c>
      <c r="D131" s="144" t="s">
        <v>10</v>
      </c>
      <c r="E131" s="146" t="s">
        <v>12</v>
      </c>
      <c r="F131" s="144" t="s">
        <v>27</v>
      </c>
      <c r="G131" s="147" t="s">
        <v>207</v>
      </c>
      <c r="H131" s="147" t="s">
        <v>208</v>
      </c>
      <c r="I131" s="147" t="s">
        <v>214</v>
      </c>
      <c r="J131" s="147" t="s">
        <v>215</v>
      </c>
      <c r="K131" s="168" t="s">
        <v>216</v>
      </c>
      <c r="L131" s="149"/>
      <c r="M131" s="149"/>
      <c r="N131" s="149"/>
    </row>
    <row r="132" spans="1:14" hidden="1" x14ac:dyDescent="0.25">
      <c r="A132" s="144">
        <v>83</v>
      </c>
      <c r="B132" s="145">
        <v>0.47569444444444298</v>
      </c>
      <c r="C132" s="144" t="s">
        <v>192</v>
      </c>
      <c r="D132" s="146" t="s">
        <v>10</v>
      </c>
      <c r="E132" s="146" t="s">
        <v>12</v>
      </c>
      <c r="F132" s="144" t="s">
        <v>27</v>
      </c>
      <c r="G132" s="147" t="s">
        <v>207</v>
      </c>
      <c r="H132" s="147" t="s">
        <v>208</v>
      </c>
      <c r="I132" s="147" t="s">
        <v>217</v>
      </c>
      <c r="J132" s="147" t="s">
        <v>218</v>
      </c>
      <c r="K132" s="168" t="s">
        <v>219</v>
      </c>
      <c r="L132" s="149"/>
      <c r="M132" s="149"/>
      <c r="N132" s="149"/>
    </row>
    <row r="133" spans="1:14" hidden="1" x14ac:dyDescent="0.25">
      <c r="A133" s="144">
        <v>111</v>
      </c>
      <c r="B133" s="145">
        <v>0.65555555555555201</v>
      </c>
      <c r="C133" s="144" t="s">
        <v>192</v>
      </c>
      <c r="D133" s="144" t="s">
        <v>10</v>
      </c>
      <c r="E133" s="146" t="s">
        <v>11</v>
      </c>
      <c r="F133" s="144" t="s">
        <v>27</v>
      </c>
      <c r="G133" s="147" t="s">
        <v>207</v>
      </c>
      <c r="H133" s="147" t="s">
        <v>208</v>
      </c>
      <c r="I133" s="147" t="s">
        <v>140</v>
      </c>
      <c r="J133" s="147" t="s">
        <v>212</v>
      </c>
      <c r="K133" s="147" t="s">
        <v>213</v>
      </c>
      <c r="L133" s="149"/>
      <c r="M133" s="149"/>
      <c r="N133" s="149"/>
    </row>
    <row r="134" spans="1:14" hidden="1" x14ac:dyDescent="0.25">
      <c r="A134" s="144">
        <v>9</v>
      </c>
      <c r="B134" s="145">
        <v>0.39305555555555499</v>
      </c>
      <c r="C134" s="144" t="s">
        <v>191</v>
      </c>
      <c r="D134" s="144" t="s">
        <v>10</v>
      </c>
      <c r="E134" s="146" t="s">
        <v>11</v>
      </c>
      <c r="F134" s="144" t="s">
        <v>27</v>
      </c>
      <c r="G134" s="147" t="s">
        <v>207</v>
      </c>
      <c r="H134" s="147" t="s">
        <v>220</v>
      </c>
      <c r="I134" s="147" t="s">
        <v>223</v>
      </c>
      <c r="J134" s="147" t="s">
        <v>224</v>
      </c>
      <c r="K134" s="168" t="s">
        <v>225</v>
      </c>
      <c r="L134" s="149"/>
      <c r="M134" s="149"/>
      <c r="N134" s="149"/>
    </row>
    <row r="135" spans="1:14" hidden="1" x14ac:dyDescent="0.25">
      <c r="A135" s="144">
        <v>39</v>
      </c>
      <c r="B135" s="145">
        <v>0.563194444444442</v>
      </c>
      <c r="C135" s="144" t="s">
        <v>191</v>
      </c>
      <c r="D135" s="144" t="s">
        <v>10</v>
      </c>
      <c r="E135" s="146" t="s">
        <v>12</v>
      </c>
      <c r="F135" s="144" t="s">
        <v>27</v>
      </c>
      <c r="G135" s="147" t="s">
        <v>207</v>
      </c>
      <c r="H135" s="147" t="s">
        <v>220</v>
      </c>
      <c r="I135" s="147" t="s">
        <v>228</v>
      </c>
      <c r="J135" s="147" t="s">
        <v>229</v>
      </c>
      <c r="K135" s="168" t="s">
        <v>230</v>
      </c>
      <c r="L135" s="149"/>
      <c r="M135" s="149"/>
      <c r="N135" s="149"/>
    </row>
    <row r="136" spans="1:14" hidden="1" x14ac:dyDescent="0.25">
      <c r="A136" s="144">
        <v>80</v>
      </c>
      <c r="B136" s="145">
        <v>0.46111111111110997</v>
      </c>
      <c r="C136" s="144" t="s">
        <v>192</v>
      </c>
      <c r="D136" s="146" t="s">
        <v>10</v>
      </c>
      <c r="E136" s="146" t="s">
        <v>12</v>
      </c>
      <c r="F136" s="144" t="s">
        <v>27</v>
      </c>
      <c r="G136" s="147" t="s">
        <v>207</v>
      </c>
      <c r="H136" s="147" t="s">
        <v>220</v>
      </c>
      <c r="I136" s="147" t="s">
        <v>187</v>
      </c>
      <c r="J136" s="147" t="s">
        <v>226</v>
      </c>
      <c r="K136" s="168" t="s">
        <v>227</v>
      </c>
      <c r="L136" s="149"/>
      <c r="M136" s="149"/>
      <c r="N136" s="149"/>
    </row>
    <row r="137" spans="1:14" hidden="1" x14ac:dyDescent="0.25">
      <c r="A137" s="144">
        <v>92</v>
      </c>
      <c r="B137" s="145">
        <v>0.55347222222222003</v>
      </c>
      <c r="C137" s="144" t="s">
        <v>192</v>
      </c>
      <c r="D137" s="153" t="s">
        <v>10</v>
      </c>
      <c r="E137" s="154" t="s">
        <v>11</v>
      </c>
      <c r="F137" s="153" t="s">
        <v>46</v>
      </c>
      <c r="G137" s="147" t="s">
        <v>207</v>
      </c>
      <c r="H137" s="147" t="s">
        <v>208</v>
      </c>
      <c r="I137" s="147" t="s">
        <v>209</v>
      </c>
      <c r="J137" s="147" t="s">
        <v>210</v>
      </c>
      <c r="K137" s="168" t="s">
        <v>211</v>
      </c>
      <c r="L137" s="149"/>
      <c r="M137" s="149"/>
      <c r="N137" s="149"/>
    </row>
    <row r="138" spans="1:14" hidden="1" x14ac:dyDescent="0.25">
      <c r="A138" s="144">
        <v>35</v>
      </c>
      <c r="B138" s="145">
        <v>0.54374999999999796</v>
      </c>
      <c r="C138" s="144" t="s">
        <v>191</v>
      </c>
      <c r="D138" s="144" t="s">
        <v>10</v>
      </c>
      <c r="E138" s="146" t="s">
        <v>12</v>
      </c>
      <c r="F138" s="144" t="s">
        <v>21</v>
      </c>
      <c r="G138" s="147" t="s">
        <v>293</v>
      </c>
      <c r="H138" s="147" t="s">
        <v>23</v>
      </c>
      <c r="I138" s="147" t="s">
        <v>294</v>
      </c>
      <c r="J138" s="147" t="s">
        <v>295</v>
      </c>
      <c r="K138" s="168" t="s">
        <v>296</v>
      </c>
      <c r="L138" s="149"/>
      <c r="M138" s="149"/>
      <c r="N138" s="149"/>
    </row>
    <row r="139" spans="1:14" hidden="1" x14ac:dyDescent="0.25">
      <c r="A139" s="144">
        <v>86</v>
      </c>
      <c r="B139" s="145">
        <v>0.52430555555555403</v>
      </c>
      <c r="C139" s="144" t="s">
        <v>192</v>
      </c>
      <c r="D139" s="144" t="s">
        <v>10</v>
      </c>
      <c r="E139" s="146" t="s">
        <v>11</v>
      </c>
      <c r="F139" s="144" t="s">
        <v>21</v>
      </c>
      <c r="G139" s="147" t="s">
        <v>293</v>
      </c>
      <c r="H139" s="147" t="s">
        <v>23</v>
      </c>
      <c r="I139" s="147" t="s">
        <v>294</v>
      </c>
      <c r="J139" s="147" t="s">
        <v>295</v>
      </c>
      <c r="K139" s="168" t="s">
        <v>296</v>
      </c>
      <c r="L139" s="149"/>
      <c r="M139" s="149"/>
      <c r="N139" s="149"/>
    </row>
    <row r="140" spans="1:14" hidden="1" x14ac:dyDescent="0.25">
      <c r="A140" s="144">
        <v>139</v>
      </c>
      <c r="B140" s="145">
        <v>0.45624999999999999</v>
      </c>
      <c r="C140" s="144" t="s">
        <v>193</v>
      </c>
      <c r="D140" s="144" t="s">
        <v>13</v>
      </c>
      <c r="E140" s="146" t="s">
        <v>15</v>
      </c>
      <c r="F140" s="144" t="s">
        <v>27</v>
      </c>
      <c r="G140" s="147" t="s">
        <v>293</v>
      </c>
      <c r="H140" s="147" t="s">
        <v>23</v>
      </c>
      <c r="I140" s="147" t="s">
        <v>297</v>
      </c>
      <c r="J140" s="147" t="s">
        <v>298</v>
      </c>
      <c r="K140" s="168" t="s">
        <v>299</v>
      </c>
      <c r="L140" s="149"/>
      <c r="M140" s="149"/>
      <c r="N140" s="149"/>
    </row>
    <row r="141" spans="1:14" hidden="1" x14ac:dyDescent="0.25">
      <c r="A141" s="144">
        <v>162</v>
      </c>
      <c r="B141" s="145">
        <v>0.60208333333335495</v>
      </c>
      <c r="C141" s="144" t="s">
        <v>193</v>
      </c>
      <c r="D141" s="144" t="s">
        <v>13</v>
      </c>
      <c r="E141" s="146" t="s">
        <v>16</v>
      </c>
      <c r="F141" s="144" t="s">
        <v>27</v>
      </c>
      <c r="G141" s="147" t="s">
        <v>293</v>
      </c>
      <c r="H141" s="147" t="s">
        <v>23</v>
      </c>
      <c r="I141" s="147" t="s">
        <v>297</v>
      </c>
      <c r="J141" s="147" t="s">
        <v>298</v>
      </c>
      <c r="K141" s="168" t="s">
        <v>299</v>
      </c>
      <c r="L141" s="149"/>
      <c r="M141" s="149"/>
      <c r="N141" s="149"/>
    </row>
    <row r="142" spans="1:14" hidden="1" x14ac:dyDescent="0.25">
      <c r="A142" s="144">
        <v>517</v>
      </c>
      <c r="B142" s="145">
        <v>0.58750000000001901</v>
      </c>
      <c r="C142" s="144" t="s">
        <v>194</v>
      </c>
      <c r="D142" s="144" t="s">
        <v>13</v>
      </c>
      <c r="E142" s="146" t="s">
        <v>17</v>
      </c>
      <c r="F142" s="144" t="s">
        <v>27</v>
      </c>
      <c r="G142" s="147" t="s">
        <v>293</v>
      </c>
      <c r="H142" s="147" t="s">
        <v>23</v>
      </c>
      <c r="I142" s="147" t="s">
        <v>297</v>
      </c>
      <c r="J142" s="147" t="s">
        <v>298</v>
      </c>
      <c r="K142" s="168" t="s">
        <v>299</v>
      </c>
      <c r="L142" s="149"/>
      <c r="M142" s="149"/>
      <c r="N142" s="149"/>
    </row>
    <row r="143" spans="1:14" hidden="1" x14ac:dyDescent="0.25">
      <c r="A143" s="144">
        <v>10</v>
      </c>
      <c r="B143" s="145">
        <v>0.39791666666666597</v>
      </c>
      <c r="C143" s="144" t="s">
        <v>191</v>
      </c>
      <c r="D143" s="144" t="s">
        <v>10</v>
      </c>
      <c r="E143" s="146" t="s">
        <v>11</v>
      </c>
      <c r="F143" s="144" t="s">
        <v>46</v>
      </c>
      <c r="G143" s="147" t="s">
        <v>326</v>
      </c>
      <c r="H143" s="147" t="s">
        <v>341</v>
      </c>
      <c r="I143" s="147" t="s">
        <v>345</v>
      </c>
      <c r="J143" s="147" t="s">
        <v>346</v>
      </c>
      <c r="K143" s="168" t="s">
        <v>347</v>
      </c>
      <c r="L143" s="149"/>
      <c r="M143" s="149"/>
      <c r="N143" s="149"/>
    </row>
    <row r="144" spans="1:14" hidden="1" x14ac:dyDescent="0.25">
      <c r="A144" s="144">
        <v>41</v>
      </c>
      <c r="B144" s="145">
        <v>0.57291666666666397</v>
      </c>
      <c r="C144" s="144" t="s">
        <v>191</v>
      </c>
      <c r="D144" s="144" t="s">
        <v>10</v>
      </c>
      <c r="E144" s="146" t="s">
        <v>12</v>
      </c>
      <c r="F144" s="144" t="s">
        <v>46</v>
      </c>
      <c r="G144" s="147" t="s">
        <v>326</v>
      </c>
      <c r="H144" s="147" t="s">
        <v>341</v>
      </c>
      <c r="I144" s="147" t="s">
        <v>477</v>
      </c>
      <c r="J144" s="147" t="s">
        <v>339</v>
      </c>
      <c r="K144" s="168" t="s">
        <v>478</v>
      </c>
      <c r="L144" s="149"/>
      <c r="M144" s="149"/>
      <c r="N144" s="149"/>
    </row>
    <row r="145" spans="1:14" hidden="1" x14ac:dyDescent="0.25">
      <c r="A145" s="144">
        <v>82</v>
      </c>
      <c r="B145" s="145">
        <v>0.47083333333333199</v>
      </c>
      <c r="C145" s="144" t="s">
        <v>192</v>
      </c>
      <c r="D145" s="151" t="s">
        <v>10</v>
      </c>
      <c r="E145" s="146" t="s">
        <v>12</v>
      </c>
      <c r="F145" s="144" t="s">
        <v>46</v>
      </c>
      <c r="G145" s="147" t="s">
        <v>326</v>
      </c>
      <c r="H145" s="147" t="s">
        <v>341</v>
      </c>
      <c r="I145" s="147" t="s">
        <v>140</v>
      </c>
      <c r="J145" s="147" t="s">
        <v>351</v>
      </c>
      <c r="K145" s="168" t="s">
        <v>352</v>
      </c>
      <c r="L145" s="149"/>
      <c r="M145" s="149"/>
      <c r="N145" s="149"/>
    </row>
    <row r="146" spans="1:14" hidden="1" x14ac:dyDescent="0.25">
      <c r="A146" s="144">
        <v>106</v>
      </c>
      <c r="B146" s="145">
        <v>0.63124999999999698</v>
      </c>
      <c r="C146" s="144" t="s">
        <v>192</v>
      </c>
      <c r="D146" s="144" t="s">
        <v>10</v>
      </c>
      <c r="E146" s="146" t="s">
        <v>11</v>
      </c>
      <c r="F146" s="144" t="s">
        <v>46</v>
      </c>
      <c r="G146" s="147" t="s">
        <v>326</v>
      </c>
      <c r="H146" s="147" t="s">
        <v>341</v>
      </c>
      <c r="I146" s="147" t="s">
        <v>342</v>
      </c>
      <c r="J146" s="147" t="s">
        <v>343</v>
      </c>
      <c r="K146" s="168" t="s">
        <v>344</v>
      </c>
      <c r="L146" s="149"/>
      <c r="M146" s="149"/>
      <c r="N146" s="149"/>
    </row>
    <row r="147" spans="1:14" x14ac:dyDescent="0.25">
      <c r="A147" s="144">
        <v>140</v>
      </c>
      <c r="B147" s="145">
        <v>0.46111111111111103</v>
      </c>
      <c r="C147" s="144" t="s">
        <v>193</v>
      </c>
      <c r="D147" s="144" t="s">
        <v>13</v>
      </c>
      <c r="E147" s="146" t="s">
        <v>15</v>
      </c>
      <c r="F147" s="144" t="s">
        <v>46</v>
      </c>
      <c r="G147" s="147" t="s">
        <v>326</v>
      </c>
      <c r="H147" s="147" t="s">
        <v>341</v>
      </c>
      <c r="I147" s="147" t="s">
        <v>342</v>
      </c>
      <c r="J147" s="147" t="s">
        <v>343</v>
      </c>
      <c r="K147" s="168" t="s">
        <v>344</v>
      </c>
      <c r="L147" s="149"/>
      <c r="M147" s="149"/>
      <c r="N147" s="149"/>
    </row>
    <row r="148" spans="1:14" x14ac:dyDescent="0.25">
      <c r="A148" s="144">
        <v>155</v>
      </c>
      <c r="B148" s="145">
        <v>0.56805555555557097</v>
      </c>
      <c r="C148" s="144" t="s">
        <v>193</v>
      </c>
      <c r="D148" s="144" t="s">
        <v>13</v>
      </c>
      <c r="E148" s="146" t="s">
        <v>16</v>
      </c>
      <c r="F148" s="144" t="s">
        <v>46</v>
      </c>
      <c r="G148" s="147" t="s">
        <v>326</v>
      </c>
      <c r="H148" s="147" t="s">
        <v>341</v>
      </c>
      <c r="I148" s="147" t="s">
        <v>140</v>
      </c>
      <c r="J148" s="147" t="s">
        <v>351</v>
      </c>
      <c r="K148" s="168" t="s">
        <v>352</v>
      </c>
      <c r="L148" s="149"/>
      <c r="M148" s="149"/>
      <c r="N148" s="149"/>
    </row>
    <row r="149" spans="1:14" x14ac:dyDescent="0.25">
      <c r="A149" s="144">
        <v>179</v>
      </c>
      <c r="B149" s="145">
        <v>0.39791666666666597</v>
      </c>
      <c r="C149" s="144" t="s">
        <v>194</v>
      </c>
      <c r="D149" s="144" t="s">
        <v>13</v>
      </c>
      <c r="E149" s="146" t="s">
        <v>14</v>
      </c>
      <c r="F149" s="144" t="s">
        <v>46</v>
      </c>
      <c r="G149" s="147" t="s">
        <v>326</v>
      </c>
      <c r="H149" s="147" t="s">
        <v>341</v>
      </c>
      <c r="I149" s="147" t="s">
        <v>331</v>
      </c>
      <c r="J149" s="147" t="s">
        <v>332</v>
      </c>
      <c r="K149" s="168" t="s">
        <v>333</v>
      </c>
      <c r="L149" s="149"/>
      <c r="M149" s="149"/>
      <c r="N149" s="149"/>
    </row>
    <row r="150" spans="1:14" x14ac:dyDescent="0.25">
      <c r="A150" s="144">
        <v>518</v>
      </c>
      <c r="B150" s="145">
        <v>0.59236111111113099</v>
      </c>
      <c r="C150" s="144" t="s">
        <v>194</v>
      </c>
      <c r="D150" s="144" t="s">
        <v>13</v>
      </c>
      <c r="E150" s="146" t="s">
        <v>17</v>
      </c>
      <c r="F150" s="144" t="s">
        <v>46</v>
      </c>
      <c r="G150" s="147" t="s">
        <v>326</v>
      </c>
      <c r="H150" s="147" t="s">
        <v>341</v>
      </c>
      <c r="I150" s="147" t="s">
        <v>357</v>
      </c>
      <c r="J150" s="147" t="s">
        <v>358</v>
      </c>
      <c r="K150" s="168" t="s">
        <v>359</v>
      </c>
      <c r="L150" s="149"/>
      <c r="M150" s="149"/>
      <c r="N150" s="149"/>
    </row>
    <row r="151" spans="1:14" hidden="1" x14ac:dyDescent="0.25">
      <c r="A151" s="144">
        <v>26</v>
      </c>
      <c r="B151" s="145">
        <v>0.49027777777777598</v>
      </c>
      <c r="C151" s="144" t="s">
        <v>191</v>
      </c>
      <c r="D151" s="144" t="s">
        <v>10</v>
      </c>
      <c r="E151" s="146" t="s">
        <v>11</v>
      </c>
      <c r="F151" s="144" t="s">
        <v>46</v>
      </c>
      <c r="G151" s="147" t="s">
        <v>326</v>
      </c>
      <c r="H151" s="147" t="s">
        <v>327</v>
      </c>
      <c r="I151" s="147" t="s">
        <v>331</v>
      </c>
      <c r="J151" s="147" t="s">
        <v>332</v>
      </c>
      <c r="K151" s="168" t="s">
        <v>333</v>
      </c>
      <c r="L151" s="149"/>
      <c r="M151" s="149"/>
      <c r="N151" s="149"/>
    </row>
    <row r="152" spans="1:14" hidden="1" x14ac:dyDescent="0.25">
      <c r="A152" s="144">
        <v>47</v>
      </c>
      <c r="B152" s="145">
        <v>0.61180555555555205</v>
      </c>
      <c r="C152" s="144" t="s">
        <v>191</v>
      </c>
      <c r="D152" s="144" t="s">
        <v>10</v>
      </c>
      <c r="E152" s="146" t="s">
        <v>12</v>
      </c>
      <c r="F152" s="144" t="s">
        <v>46</v>
      </c>
      <c r="G152" s="147" t="s">
        <v>326</v>
      </c>
      <c r="H152" s="147" t="s">
        <v>327</v>
      </c>
      <c r="I152" s="147" t="s">
        <v>334</v>
      </c>
      <c r="J152" s="147" t="s">
        <v>335</v>
      </c>
      <c r="K152" s="168" t="s">
        <v>336</v>
      </c>
      <c r="L152" s="149"/>
      <c r="M152" s="149"/>
      <c r="N152" s="149"/>
    </row>
    <row r="153" spans="1:14" hidden="1" x14ac:dyDescent="0.25">
      <c r="A153" s="144">
        <v>64</v>
      </c>
      <c r="B153" s="145">
        <v>0.36875000000000002</v>
      </c>
      <c r="C153" s="144" t="s">
        <v>203</v>
      </c>
      <c r="D153" s="144" t="s">
        <v>10</v>
      </c>
      <c r="E153" s="146" t="s">
        <v>12</v>
      </c>
      <c r="F153" s="144" t="s">
        <v>46</v>
      </c>
      <c r="G153" s="147" t="s">
        <v>326</v>
      </c>
      <c r="H153" s="147" t="s">
        <v>327</v>
      </c>
      <c r="I153" s="147" t="s">
        <v>338</v>
      </c>
      <c r="J153" s="147" t="s">
        <v>339</v>
      </c>
      <c r="K153" s="168" t="s">
        <v>340</v>
      </c>
      <c r="L153" s="149"/>
      <c r="M153" s="149"/>
      <c r="N153" s="149"/>
    </row>
    <row r="154" spans="1:14" hidden="1" x14ac:dyDescent="0.25">
      <c r="A154" s="144">
        <v>96</v>
      </c>
      <c r="B154" s="145">
        <v>0.57291666666666397</v>
      </c>
      <c r="C154" s="144" t="s">
        <v>192</v>
      </c>
      <c r="D154" s="155" t="s">
        <v>10</v>
      </c>
      <c r="E154" s="146" t="s">
        <v>11</v>
      </c>
      <c r="F154" s="144" t="s">
        <v>46</v>
      </c>
      <c r="G154" s="147" t="s">
        <v>326</v>
      </c>
      <c r="H154" s="147" t="s">
        <v>327</v>
      </c>
      <c r="I154" s="147" t="s">
        <v>328</v>
      </c>
      <c r="J154" s="147" t="s">
        <v>329</v>
      </c>
      <c r="K154" s="168" t="s">
        <v>330</v>
      </c>
      <c r="L154" s="149"/>
      <c r="M154" s="149"/>
      <c r="N154" s="149"/>
    </row>
    <row r="155" spans="1:14" x14ac:dyDescent="0.25">
      <c r="A155" s="144">
        <v>130</v>
      </c>
      <c r="B155" s="145">
        <v>0.40277777777777801</v>
      </c>
      <c r="C155" s="144" t="s">
        <v>193</v>
      </c>
      <c r="D155" s="152" t="s">
        <v>13</v>
      </c>
      <c r="E155" s="146" t="s">
        <v>15</v>
      </c>
      <c r="F155" s="152" t="s">
        <v>46</v>
      </c>
      <c r="G155" s="147" t="s">
        <v>326</v>
      </c>
      <c r="H155" s="147" t="s">
        <v>327</v>
      </c>
      <c r="I155" s="147" t="s">
        <v>338</v>
      </c>
      <c r="J155" s="147" t="s">
        <v>339</v>
      </c>
      <c r="K155" s="168" t="s">
        <v>340</v>
      </c>
      <c r="L155" s="149"/>
      <c r="M155" s="149"/>
      <c r="N155" s="149"/>
    </row>
    <row r="156" spans="1:14" x14ac:dyDescent="0.25">
      <c r="A156" s="144">
        <v>146</v>
      </c>
      <c r="B156" s="145">
        <v>0.51458333333333905</v>
      </c>
      <c r="C156" s="144" t="s">
        <v>193</v>
      </c>
      <c r="D156" s="144" t="s">
        <v>13</v>
      </c>
      <c r="E156" s="146" t="s">
        <v>16</v>
      </c>
      <c r="F156" s="144" t="s">
        <v>46</v>
      </c>
      <c r="G156" s="147" t="s">
        <v>326</v>
      </c>
      <c r="H156" s="147" t="s">
        <v>327</v>
      </c>
      <c r="I156" s="147" t="s">
        <v>334</v>
      </c>
      <c r="J156" s="147" t="s">
        <v>335</v>
      </c>
      <c r="K156" s="168" t="s">
        <v>336</v>
      </c>
      <c r="L156" s="149"/>
      <c r="M156" s="149"/>
      <c r="N156" s="149"/>
    </row>
    <row r="157" spans="1:14" x14ac:dyDescent="0.25">
      <c r="A157" s="144">
        <v>187</v>
      </c>
      <c r="B157" s="145">
        <v>0.45138888888888901</v>
      </c>
      <c r="C157" s="144" t="s">
        <v>194</v>
      </c>
      <c r="D157" s="144" t="s">
        <v>13</v>
      </c>
      <c r="E157" s="146" t="s">
        <v>14</v>
      </c>
      <c r="F157" s="144" t="s">
        <v>46</v>
      </c>
      <c r="G157" s="147" t="s">
        <v>326</v>
      </c>
      <c r="H157" s="147" t="s">
        <v>327</v>
      </c>
      <c r="I157" s="147" t="s">
        <v>328</v>
      </c>
      <c r="J157" s="147" t="s">
        <v>329</v>
      </c>
      <c r="K157" s="168" t="s">
        <v>330</v>
      </c>
      <c r="L157" s="149"/>
      <c r="M157" s="149"/>
      <c r="N157" s="149"/>
    </row>
    <row r="158" spans="1:14" x14ac:dyDescent="0.25">
      <c r="A158" s="144">
        <v>521</v>
      </c>
      <c r="B158" s="145">
        <v>0.60694444444446705</v>
      </c>
      <c r="C158" s="144" t="s">
        <v>194</v>
      </c>
      <c r="D158" s="144" t="s">
        <v>13</v>
      </c>
      <c r="E158" s="146" t="s">
        <v>17</v>
      </c>
      <c r="F158" s="144" t="s">
        <v>46</v>
      </c>
      <c r="G158" s="147" t="s">
        <v>326</v>
      </c>
      <c r="H158" s="147" t="s">
        <v>327</v>
      </c>
      <c r="I158" s="147" t="s">
        <v>354</v>
      </c>
      <c r="J158" s="147" t="s">
        <v>355</v>
      </c>
      <c r="K158" s="168" t="s">
        <v>356</v>
      </c>
      <c r="L158" s="149"/>
      <c r="M158" s="149"/>
      <c r="N158" s="149"/>
    </row>
    <row r="159" spans="1:14" hidden="1" x14ac:dyDescent="0.25">
      <c r="A159" s="144">
        <v>166</v>
      </c>
      <c r="B159" s="145">
        <v>0.63125000000002596</v>
      </c>
      <c r="C159" s="144" t="s">
        <v>193</v>
      </c>
      <c r="D159" s="144" t="s">
        <v>18</v>
      </c>
      <c r="E159" s="146" t="s">
        <v>19</v>
      </c>
      <c r="F159" s="144" t="s">
        <v>46</v>
      </c>
      <c r="G159" s="147" t="s">
        <v>326</v>
      </c>
      <c r="H159" s="147" t="s">
        <v>360</v>
      </c>
      <c r="I159" s="147" t="s">
        <v>354</v>
      </c>
      <c r="J159" s="147" t="s">
        <v>355</v>
      </c>
      <c r="K159" s="168" t="s">
        <v>356</v>
      </c>
      <c r="L159" s="149"/>
      <c r="M159" s="149"/>
      <c r="N159" s="149"/>
    </row>
    <row r="160" spans="1:14" hidden="1" x14ac:dyDescent="0.25">
      <c r="A160" s="144">
        <v>3</v>
      </c>
      <c r="B160" s="145">
        <v>0.36388888888888898</v>
      </c>
      <c r="C160" s="144" t="s">
        <v>191</v>
      </c>
      <c r="D160" s="144" t="s">
        <v>10</v>
      </c>
      <c r="E160" s="146" t="s">
        <v>11</v>
      </c>
      <c r="F160" s="144" t="s">
        <v>21</v>
      </c>
      <c r="G160" s="147" t="s">
        <v>398</v>
      </c>
      <c r="H160" s="147" t="s">
        <v>23</v>
      </c>
      <c r="I160" s="147" t="s">
        <v>454</v>
      </c>
      <c r="J160" s="147" t="s">
        <v>455</v>
      </c>
      <c r="K160" s="168" t="s">
        <v>456</v>
      </c>
      <c r="L160" s="149"/>
      <c r="M160" s="149"/>
      <c r="N160" s="149"/>
    </row>
    <row r="161" spans="1:14" hidden="1" x14ac:dyDescent="0.25">
      <c r="A161" s="144">
        <v>11</v>
      </c>
      <c r="B161" s="145">
        <v>0.40277777777777801</v>
      </c>
      <c r="C161" s="144" t="s">
        <v>191</v>
      </c>
      <c r="D161" s="144" t="s">
        <v>10</v>
      </c>
      <c r="E161" s="146" t="s">
        <v>11</v>
      </c>
      <c r="F161" s="144" t="s">
        <v>27</v>
      </c>
      <c r="G161" s="147" t="s">
        <v>398</v>
      </c>
      <c r="H161" s="147" t="s">
        <v>101</v>
      </c>
      <c r="I161" s="147" t="s">
        <v>421</v>
      </c>
      <c r="J161" s="147" t="s">
        <v>436</v>
      </c>
      <c r="K161" s="147" t="s">
        <v>437</v>
      </c>
      <c r="L161" s="149"/>
      <c r="M161" s="149"/>
      <c r="N161" s="149"/>
    </row>
    <row r="162" spans="1:14" hidden="1" x14ac:dyDescent="0.25">
      <c r="A162" s="144">
        <v>44</v>
      </c>
      <c r="B162" s="145">
        <v>0.58749999999999702</v>
      </c>
      <c r="C162" s="144" t="s">
        <v>191</v>
      </c>
      <c r="D162" s="144" t="s">
        <v>10</v>
      </c>
      <c r="E162" s="146" t="s">
        <v>12</v>
      </c>
      <c r="F162" s="144" t="s">
        <v>27</v>
      </c>
      <c r="G162" s="147" t="s">
        <v>398</v>
      </c>
      <c r="H162" s="147" t="s">
        <v>101</v>
      </c>
      <c r="I162" s="147" t="s">
        <v>104</v>
      </c>
      <c r="J162" s="147" t="s">
        <v>440</v>
      </c>
      <c r="K162" s="168" t="s">
        <v>441</v>
      </c>
      <c r="L162" s="149"/>
      <c r="M162" s="149"/>
      <c r="N162" s="149"/>
    </row>
    <row r="163" spans="1:14" hidden="1" x14ac:dyDescent="0.25">
      <c r="A163" s="144">
        <v>75</v>
      </c>
      <c r="B163" s="145">
        <v>0.436805555555555</v>
      </c>
      <c r="C163" s="144" t="s">
        <v>192</v>
      </c>
      <c r="D163" s="146" t="s">
        <v>10</v>
      </c>
      <c r="E163" s="146" t="s">
        <v>12</v>
      </c>
      <c r="F163" s="144" t="s">
        <v>27</v>
      </c>
      <c r="G163" s="147" t="s">
        <v>398</v>
      </c>
      <c r="H163" s="147" t="s">
        <v>101</v>
      </c>
      <c r="I163" s="147" t="s">
        <v>442</v>
      </c>
      <c r="J163" s="147" t="s">
        <v>443</v>
      </c>
      <c r="K163" s="168" t="s">
        <v>444</v>
      </c>
      <c r="L163" s="149"/>
      <c r="M163" s="149"/>
      <c r="N163" s="149"/>
    </row>
    <row r="164" spans="1:14" hidden="1" x14ac:dyDescent="0.25">
      <c r="A164" s="144">
        <v>102</v>
      </c>
      <c r="B164" s="145">
        <v>0.61180555555555205</v>
      </c>
      <c r="C164" s="144" t="s">
        <v>192</v>
      </c>
      <c r="D164" s="144" t="s">
        <v>10</v>
      </c>
      <c r="E164" s="146" t="s">
        <v>11</v>
      </c>
      <c r="F164" s="144" t="s">
        <v>27</v>
      </c>
      <c r="G164" s="147" t="s">
        <v>398</v>
      </c>
      <c r="H164" s="147" t="s">
        <v>101</v>
      </c>
      <c r="I164" s="147" t="s">
        <v>297</v>
      </c>
      <c r="J164" s="147" t="s">
        <v>438</v>
      </c>
      <c r="K164" s="168" t="s">
        <v>439</v>
      </c>
      <c r="L164" s="149"/>
      <c r="M164" s="149"/>
      <c r="N164" s="149"/>
    </row>
    <row r="165" spans="1:14" hidden="1" x14ac:dyDescent="0.25">
      <c r="A165" s="144">
        <v>128</v>
      </c>
      <c r="B165" s="145">
        <v>0.39305555555555499</v>
      </c>
      <c r="C165" s="144" t="s">
        <v>193</v>
      </c>
      <c r="D165" s="144" t="s">
        <v>13</v>
      </c>
      <c r="E165" s="146" t="s">
        <v>15</v>
      </c>
      <c r="F165" s="144" t="s">
        <v>27</v>
      </c>
      <c r="G165" s="147" t="s">
        <v>398</v>
      </c>
      <c r="H165" s="147" t="s">
        <v>23</v>
      </c>
      <c r="I165" s="147" t="s">
        <v>442</v>
      </c>
      <c r="J165" s="147" t="s">
        <v>443</v>
      </c>
      <c r="K165" s="168" t="s">
        <v>444</v>
      </c>
      <c r="L165" s="149"/>
      <c r="M165" s="149"/>
      <c r="N165" s="149"/>
    </row>
    <row r="166" spans="1:14" hidden="1" x14ac:dyDescent="0.25">
      <c r="A166" s="144">
        <v>194</v>
      </c>
      <c r="B166" s="145">
        <v>0.485416666666667</v>
      </c>
      <c r="C166" s="144" t="s">
        <v>194</v>
      </c>
      <c r="D166" s="144" t="s">
        <v>13</v>
      </c>
      <c r="E166" s="146" t="s">
        <v>14</v>
      </c>
      <c r="F166" s="144" t="s">
        <v>27</v>
      </c>
      <c r="G166" s="147" t="s">
        <v>398</v>
      </c>
      <c r="H166" s="147" t="s">
        <v>23</v>
      </c>
      <c r="I166" s="147" t="s">
        <v>450</v>
      </c>
      <c r="J166" s="147" t="s">
        <v>451</v>
      </c>
      <c r="K166" s="168" t="s">
        <v>453</v>
      </c>
      <c r="L166" s="149"/>
      <c r="M166" s="149"/>
      <c r="N166" s="149"/>
    </row>
    <row r="167" spans="1:14" x14ac:dyDescent="0.25">
      <c r="A167" s="144">
        <v>123</v>
      </c>
      <c r="B167" s="145">
        <v>0.36875000000000002</v>
      </c>
      <c r="C167" s="144" t="s">
        <v>193</v>
      </c>
      <c r="D167" s="144" t="s">
        <v>13</v>
      </c>
      <c r="E167" s="146" t="s">
        <v>15</v>
      </c>
      <c r="F167" s="144" t="s">
        <v>27</v>
      </c>
      <c r="G167" s="147" t="s">
        <v>398</v>
      </c>
      <c r="H167" s="147" t="s">
        <v>445</v>
      </c>
      <c r="I167" s="147" t="s">
        <v>376</v>
      </c>
      <c r="J167" s="147" t="s">
        <v>448</v>
      </c>
      <c r="K167" s="147" t="s">
        <v>449</v>
      </c>
      <c r="L167" s="149"/>
      <c r="M167" s="149"/>
      <c r="N167" s="149"/>
    </row>
    <row r="168" spans="1:14" x14ac:dyDescent="0.25">
      <c r="A168" s="144">
        <v>144</v>
      </c>
      <c r="B168" s="145">
        <v>0.50486111111111498</v>
      </c>
      <c r="C168" s="144" t="s">
        <v>193</v>
      </c>
      <c r="D168" s="155" t="s">
        <v>13</v>
      </c>
      <c r="E168" s="161" t="s">
        <v>16</v>
      </c>
      <c r="F168" s="155" t="s">
        <v>27</v>
      </c>
      <c r="G168" s="147" t="s">
        <v>398</v>
      </c>
      <c r="H168" s="147" t="s">
        <v>445</v>
      </c>
      <c r="I168" s="147" t="s">
        <v>104</v>
      </c>
      <c r="J168" s="147" t="s">
        <v>440</v>
      </c>
      <c r="K168" s="168" t="s">
        <v>441</v>
      </c>
      <c r="L168" s="149"/>
      <c r="M168" s="149"/>
      <c r="N168" s="149"/>
    </row>
    <row r="169" spans="1:14" x14ac:dyDescent="0.25">
      <c r="A169" s="144">
        <v>174</v>
      </c>
      <c r="B169" s="145">
        <v>0.37361111111111101</v>
      </c>
      <c r="C169" s="144" t="s">
        <v>194</v>
      </c>
      <c r="D169" s="144" t="s">
        <v>13</v>
      </c>
      <c r="E169" s="161" t="s">
        <v>14</v>
      </c>
      <c r="F169" s="144" t="s">
        <v>27</v>
      </c>
      <c r="G169" s="147" t="s">
        <v>398</v>
      </c>
      <c r="H169" s="147" t="s">
        <v>445</v>
      </c>
      <c r="I169" s="147" t="s">
        <v>228</v>
      </c>
      <c r="J169" s="147" t="s">
        <v>446</v>
      </c>
      <c r="K169" s="168" t="s">
        <v>447</v>
      </c>
      <c r="L169" s="149"/>
      <c r="M169" s="149"/>
      <c r="N169" s="149"/>
    </row>
    <row r="170" spans="1:14" x14ac:dyDescent="0.25">
      <c r="A170" s="144">
        <v>512</v>
      </c>
      <c r="B170" s="145">
        <v>0.55347222222223502</v>
      </c>
      <c r="C170" s="144" t="s">
        <v>194</v>
      </c>
      <c r="D170" s="144" t="s">
        <v>13</v>
      </c>
      <c r="E170" s="146" t="s">
        <v>17</v>
      </c>
      <c r="F170" s="144" t="s">
        <v>27</v>
      </c>
      <c r="G170" s="147" t="s">
        <v>398</v>
      </c>
      <c r="H170" s="147" t="s">
        <v>445</v>
      </c>
      <c r="I170" s="147" t="s">
        <v>450</v>
      </c>
      <c r="J170" s="147" t="s">
        <v>451</v>
      </c>
      <c r="K170" s="168" t="s">
        <v>452</v>
      </c>
      <c r="L170" s="149"/>
      <c r="M170" s="149"/>
      <c r="N170" s="149"/>
    </row>
    <row r="171" spans="1:14" hidden="1" x14ac:dyDescent="0.25">
      <c r="A171" s="144">
        <v>13</v>
      </c>
      <c r="B171" s="145">
        <v>0.41249999999999998</v>
      </c>
      <c r="C171" s="144" t="s">
        <v>191</v>
      </c>
      <c r="D171" s="144" t="s">
        <v>10</v>
      </c>
      <c r="E171" s="146" t="s">
        <v>11</v>
      </c>
      <c r="F171" s="144" t="s">
        <v>27</v>
      </c>
      <c r="G171" s="147" t="s">
        <v>361</v>
      </c>
      <c r="H171" s="147" t="s">
        <v>23</v>
      </c>
      <c r="I171" s="147" t="s">
        <v>134</v>
      </c>
      <c r="J171" s="147" t="s">
        <v>362</v>
      </c>
      <c r="K171" s="168" t="s">
        <v>475</v>
      </c>
      <c r="L171" s="149"/>
      <c r="M171" s="149"/>
      <c r="N171" s="149"/>
    </row>
    <row r="172" spans="1:14" hidden="1" x14ac:dyDescent="0.25">
      <c r="A172" s="144">
        <v>59</v>
      </c>
      <c r="B172" s="145">
        <v>0.67013888888888495</v>
      </c>
      <c r="C172" s="144" t="s">
        <v>191</v>
      </c>
      <c r="D172" s="144" t="s">
        <v>10</v>
      </c>
      <c r="E172" s="146" t="s">
        <v>12</v>
      </c>
      <c r="F172" s="144" t="s">
        <v>27</v>
      </c>
      <c r="G172" s="147" t="s">
        <v>361</v>
      </c>
      <c r="H172" s="147" t="s">
        <v>361</v>
      </c>
      <c r="I172" s="147" t="s">
        <v>368</v>
      </c>
      <c r="J172" s="147" t="s">
        <v>369</v>
      </c>
      <c r="K172" s="168" t="s">
        <v>370</v>
      </c>
      <c r="L172" s="149"/>
      <c r="M172" s="149"/>
      <c r="N172" s="149"/>
    </row>
    <row r="173" spans="1:14" hidden="1" x14ac:dyDescent="0.25">
      <c r="A173" s="144">
        <v>67</v>
      </c>
      <c r="B173" s="145">
        <v>0.38333333333333303</v>
      </c>
      <c r="C173" s="144" t="s">
        <v>203</v>
      </c>
      <c r="D173" s="144" t="s">
        <v>10</v>
      </c>
      <c r="E173" s="146" t="s">
        <v>12</v>
      </c>
      <c r="F173" s="144" t="s">
        <v>27</v>
      </c>
      <c r="G173" s="147" t="s">
        <v>361</v>
      </c>
      <c r="H173" s="147" t="s">
        <v>361</v>
      </c>
      <c r="I173" s="147" t="s">
        <v>371</v>
      </c>
      <c r="J173" s="147" t="s">
        <v>372</v>
      </c>
      <c r="K173" s="168" t="s">
        <v>373</v>
      </c>
      <c r="L173" s="149"/>
      <c r="M173" s="149"/>
      <c r="N173" s="149"/>
    </row>
    <row r="174" spans="1:14" hidden="1" x14ac:dyDescent="0.25">
      <c r="A174" s="144">
        <v>104</v>
      </c>
      <c r="B174" s="145">
        <v>0.62152777777777501</v>
      </c>
      <c r="C174" s="144" t="s">
        <v>192</v>
      </c>
      <c r="D174" s="144" t="s">
        <v>10</v>
      </c>
      <c r="E174" s="146" t="s">
        <v>11</v>
      </c>
      <c r="F174" s="144" t="s">
        <v>27</v>
      </c>
      <c r="G174" s="147" t="s">
        <v>361</v>
      </c>
      <c r="H174" s="147" t="s">
        <v>361</v>
      </c>
      <c r="I174" s="147" t="s">
        <v>365</v>
      </c>
      <c r="J174" s="147" t="s">
        <v>366</v>
      </c>
      <c r="K174" s="168" t="s">
        <v>367</v>
      </c>
      <c r="L174" s="149"/>
      <c r="M174" s="149"/>
      <c r="N174" s="149"/>
    </row>
    <row r="175" spans="1:14" hidden="1" x14ac:dyDescent="0.25">
      <c r="A175" s="144">
        <v>109</v>
      </c>
      <c r="B175" s="145">
        <v>0.64583333333333337</v>
      </c>
      <c r="C175" s="144" t="s">
        <v>192</v>
      </c>
      <c r="D175" s="144" t="s">
        <v>10</v>
      </c>
      <c r="E175" s="146" t="s">
        <v>11</v>
      </c>
      <c r="F175" s="144" t="s">
        <v>27</v>
      </c>
      <c r="G175" s="147" t="s">
        <v>361</v>
      </c>
      <c r="H175" s="147" t="s">
        <v>361</v>
      </c>
      <c r="I175" s="147" t="s">
        <v>134</v>
      </c>
      <c r="J175" s="147" t="s">
        <v>363</v>
      </c>
      <c r="K175" s="168" t="s">
        <v>364</v>
      </c>
      <c r="L175" s="149"/>
      <c r="M175" s="149"/>
      <c r="N175" s="149"/>
    </row>
    <row r="176" spans="1:14" hidden="1" x14ac:dyDescent="0.25">
      <c r="A176" s="144">
        <v>163</v>
      </c>
      <c r="B176" s="145">
        <v>0.61666666666669101</v>
      </c>
      <c r="C176" s="144" t="s">
        <v>193</v>
      </c>
      <c r="D176" s="144" t="s">
        <v>18</v>
      </c>
      <c r="E176" s="151" t="s">
        <v>19</v>
      </c>
      <c r="F176" s="152" t="s">
        <v>46</v>
      </c>
      <c r="G176" s="169" t="s">
        <v>130</v>
      </c>
      <c r="H176" s="169" t="s">
        <v>23</v>
      </c>
      <c r="I176" s="169" t="s">
        <v>147</v>
      </c>
      <c r="J176" s="169" t="s">
        <v>148</v>
      </c>
      <c r="K176" s="170" t="s">
        <v>149</v>
      </c>
      <c r="L176" s="149"/>
      <c r="M176" s="149"/>
      <c r="N176" s="149"/>
    </row>
    <row r="177" spans="1:14" hidden="1" x14ac:dyDescent="0.25">
      <c r="A177" s="144">
        <v>165</v>
      </c>
      <c r="B177" s="145">
        <v>0.62638888888891497</v>
      </c>
      <c r="C177" s="144" t="s">
        <v>193</v>
      </c>
      <c r="D177" s="155" t="s">
        <v>18</v>
      </c>
      <c r="E177" s="151" t="s">
        <v>19</v>
      </c>
      <c r="F177" s="152" t="s">
        <v>46</v>
      </c>
      <c r="G177" s="169" t="s">
        <v>130</v>
      </c>
      <c r="H177" s="169" t="s">
        <v>23</v>
      </c>
      <c r="I177" s="169" t="s">
        <v>155</v>
      </c>
      <c r="J177" s="169" t="s">
        <v>156</v>
      </c>
      <c r="K177" s="170" t="s">
        <v>157</v>
      </c>
      <c r="L177" s="149"/>
      <c r="M177" s="149"/>
      <c r="N177" s="149"/>
    </row>
    <row r="178" spans="1:14" x14ac:dyDescent="0.25">
      <c r="A178" s="144">
        <v>137</v>
      </c>
      <c r="B178" s="145">
        <v>0.44652777777777702</v>
      </c>
      <c r="C178" s="144" t="s">
        <v>193</v>
      </c>
      <c r="D178" s="152" t="s">
        <v>13</v>
      </c>
      <c r="E178" s="146" t="s">
        <v>15</v>
      </c>
      <c r="F178" s="152" t="s">
        <v>46</v>
      </c>
      <c r="G178" s="169" t="s">
        <v>130</v>
      </c>
      <c r="H178" s="169" t="s">
        <v>143</v>
      </c>
      <c r="I178" s="169" t="s">
        <v>140</v>
      </c>
      <c r="J178" s="169" t="s">
        <v>141</v>
      </c>
      <c r="K178" s="170" t="s">
        <v>142</v>
      </c>
      <c r="L178" s="149"/>
      <c r="M178" s="149"/>
      <c r="N178" s="149"/>
    </row>
    <row r="179" spans="1:14" x14ac:dyDescent="0.25">
      <c r="A179" s="144">
        <v>150</v>
      </c>
      <c r="B179" s="145">
        <v>0.53402777777778698</v>
      </c>
      <c r="C179" s="144" t="s">
        <v>193</v>
      </c>
      <c r="D179" s="152" t="s">
        <v>13</v>
      </c>
      <c r="E179" s="151" t="s">
        <v>16</v>
      </c>
      <c r="F179" s="152" t="s">
        <v>46</v>
      </c>
      <c r="G179" s="169" t="s">
        <v>130</v>
      </c>
      <c r="H179" s="169" t="s">
        <v>143</v>
      </c>
      <c r="I179" s="169" t="s">
        <v>144</v>
      </c>
      <c r="J179" s="169" t="s">
        <v>145</v>
      </c>
      <c r="K179" s="170" t="s">
        <v>146</v>
      </c>
      <c r="L179" s="149"/>
      <c r="M179" s="149"/>
      <c r="N179" s="149"/>
    </row>
    <row r="180" spans="1:14" x14ac:dyDescent="0.25">
      <c r="A180" s="144">
        <v>177</v>
      </c>
      <c r="B180" s="145">
        <v>0.38819444444444401</v>
      </c>
      <c r="C180" s="144" t="s">
        <v>194</v>
      </c>
      <c r="D180" s="155" t="s">
        <v>13</v>
      </c>
      <c r="E180" s="146" t="s">
        <v>14</v>
      </c>
      <c r="F180" s="152" t="s">
        <v>46</v>
      </c>
      <c r="G180" s="169" t="s">
        <v>130</v>
      </c>
      <c r="H180" s="169" t="s">
        <v>143</v>
      </c>
      <c r="I180" s="169" t="s">
        <v>137</v>
      </c>
      <c r="J180" s="169" t="s">
        <v>138</v>
      </c>
      <c r="K180" s="170" t="s">
        <v>139</v>
      </c>
      <c r="L180" s="149"/>
      <c r="M180" s="149"/>
      <c r="N180" s="149"/>
    </row>
    <row r="181" spans="1:14" x14ac:dyDescent="0.25">
      <c r="A181" s="144">
        <v>513</v>
      </c>
      <c r="B181" s="145">
        <v>0.558333333333347</v>
      </c>
      <c r="C181" s="144" t="s">
        <v>194</v>
      </c>
      <c r="D181" s="152" t="s">
        <v>13</v>
      </c>
      <c r="E181" s="151" t="s">
        <v>17</v>
      </c>
      <c r="F181" s="152" t="s">
        <v>46</v>
      </c>
      <c r="G181" s="169" t="s">
        <v>130</v>
      </c>
      <c r="H181" s="169" t="s">
        <v>143</v>
      </c>
      <c r="I181" s="169" t="s">
        <v>147</v>
      </c>
      <c r="J181" s="169" t="s">
        <v>148</v>
      </c>
      <c r="K181" s="169" t="s">
        <v>149</v>
      </c>
      <c r="L181" s="149"/>
      <c r="M181" s="149"/>
      <c r="N181" s="149"/>
    </row>
    <row r="182" spans="1:14" x14ac:dyDescent="0.25">
      <c r="A182" s="144">
        <v>136</v>
      </c>
      <c r="B182" s="145">
        <v>0.43194444444444402</v>
      </c>
      <c r="C182" s="144" t="s">
        <v>193</v>
      </c>
      <c r="D182" s="144" t="s">
        <v>13</v>
      </c>
      <c r="E182" s="146" t="s">
        <v>15</v>
      </c>
      <c r="F182" s="144" t="s">
        <v>46</v>
      </c>
      <c r="G182" s="169" t="s">
        <v>130</v>
      </c>
      <c r="H182" s="169" t="s">
        <v>150</v>
      </c>
      <c r="I182" s="169" t="s">
        <v>134</v>
      </c>
      <c r="J182" s="169" t="s">
        <v>135</v>
      </c>
      <c r="K182" s="169" t="s">
        <v>151</v>
      </c>
      <c r="L182" s="149"/>
      <c r="M182" s="149"/>
      <c r="N182" s="149"/>
    </row>
    <row r="183" spans="1:14" x14ac:dyDescent="0.25">
      <c r="A183" s="144">
        <v>159</v>
      </c>
      <c r="B183" s="145">
        <v>0.58750000000001901</v>
      </c>
      <c r="C183" s="144" t="s">
        <v>193</v>
      </c>
      <c r="D183" s="144" t="s">
        <v>13</v>
      </c>
      <c r="E183" s="151" t="s">
        <v>16</v>
      </c>
      <c r="F183" s="152" t="s">
        <v>46</v>
      </c>
      <c r="G183" s="169" t="s">
        <v>130</v>
      </c>
      <c r="H183" s="169" t="s">
        <v>150</v>
      </c>
      <c r="I183" s="169" t="s">
        <v>152</v>
      </c>
      <c r="J183" s="169" t="s">
        <v>153</v>
      </c>
      <c r="K183" s="169" t="s">
        <v>154</v>
      </c>
      <c r="L183" s="149"/>
      <c r="M183" s="149"/>
      <c r="N183" s="149"/>
    </row>
    <row r="184" spans="1:14" x14ac:dyDescent="0.25">
      <c r="A184" s="144">
        <v>182</v>
      </c>
      <c r="B184" s="145">
        <v>0.41249999999999998</v>
      </c>
      <c r="C184" s="144" t="s">
        <v>194</v>
      </c>
      <c r="D184" s="152" t="s">
        <v>13</v>
      </c>
      <c r="E184" s="146" t="s">
        <v>14</v>
      </c>
      <c r="F184" s="152" t="s">
        <v>46</v>
      </c>
      <c r="G184" s="169" t="s">
        <v>130</v>
      </c>
      <c r="H184" s="169" t="s">
        <v>150</v>
      </c>
      <c r="I184" s="169" t="s">
        <v>132</v>
      </c>
      <c r="J184" s="169" t="s">
        <v>133</v>
      </c>
      <c r="K184" s="169" t="s">
        <v>119</v>
      </c>
      <c r="L184" s="149"/>
      <c r="M184" s="149"/>
      <c r="N184" s="149"/>
    </row>
    <row r="185" spans="1:14" x14ac:dyDescent="0.25">
      <c r="A185" s="144">
        <v>520</v>
      </c>
      <c r="B185" s="145">
        <v>0.60208333333335495</v>
      </c>
      <c r="C185" s="144" t="s">
        <v>194</v>
      </c>
      <c r="D185" s="144" t="s">
        <v>181</v>
      </c>
      <c r="E185" s="151" t="s">
        <v>17</v>
      </c>
      <c r="F185" s="152" t="s">
        <v>46</v>
      </c>
      <c r="G185" s="169" t="s">
        <v>130</v>
      </c>
      <c r="H185" s="169" t="s">
        <v>150</v>
      </c>
      <c r="I185" s="169" t="s">
        <v>155</v>
      </c>
      <c r="J185" s="169" t="s">
        <v>156</v>
      </c>
      <c r="K185" s="169" t="s">
        <v>157</v>
      </c>
      <c r="L185" s="149"/>
      <c r="M185" s="149"/>
      <c r="N185" s="149"/>
    </row>
    <row r="186" spans="1:14" hidden="1" x14ac:dyDescent="0.25">
      <c r="A186" s="144">
        <v>27</v>
      </c>
      <c r="B186" s="145">
        <v>0.49513888888888702</v>
      </c>
      <c r="C186" s="144" t="s">
        <v>191</v>
      </c>
      <c r="D186" s="152" t="s">
        <v>10</v>
      </c>
      <c r="E186" s="151" t="s">
        <v>11</v>
      </c>
      <c r="F186" s="152" t="s">
        <v>46</v>
      </c>
      <c r="G186" s="169" t="s">
        <v>130</v>
      </c>
      <c r="H186" s="169" t="s">
        <v>131</v>
      </c>
      <c r="I186" s="169" t="s">
        <v>132</v>
      </c>
      <c r="J186" s="169" t="s">
        <v>133</v>
      </c>
      <c r="K186" s="169" t="s">
        <v>119</v>
      </c>
      <c r="L186" s="149"/>
      <c r="M186" s="149"/>
      <c r="N186" s="149"/>
    </row>
    <row r="187" spans="1:14" hidden="1" x14ac:dyDescent="0.25">
      <c r="A187" s="144">
        <v>43</v>
      </c>
      <c r="B187" s="145">
        <v>0.58263888888888604</v>
      </c>
      <c r="C187" s="144" t="s">
        <v>191</v>
      </c>
      <c r="D187" s="144" t="s">
        <v>10</v>
      </c>
      <c r="E187" s="151" t="s">
        <v>12</v>
      </c>
      <c r="F187" s="152" t="s">
        <v>46</v>
      </c>
      <c r="G187" s="169" t="s">
        <v>130</v>
      </c>
      <c r="H187" s="169" t="s">
        <v>131</v>
      </c>
      <c r="I187" s="169" t="s">
        <v>140</v>
      </c>
      <c r="J187" s="169" t="s">
        <v>141</v>
      </c>
      <c r="K187" s="169" t="s">
        <v>142</v>
      </c>
      <c r="L187" s="149"/>
      <c r="M187" s="149"/>
      <c r="N187" s="149"/>
    </row>
    <row r="188" spans="1:14" hidden="1" x14ac:dyDescent="0.25">
      <c r="A188" s="144">
        <v>74</v>
      </c>
      <c r="B188" s="145">
        <v>0.43194444444444402</v>
      </c>
      <c r="C188" s="144" t="s">
        <v>203</v>
      </c>
      <c r="D188" s="146" t="s">
        <v>10</v>
      </c>
      <c r="E188" s="151" t="s">
        <v>12</v>
      </c>
      <c r="F188" s="152" t="s">
        <v>46</v>
      </c>
      <c r="G188" s="169" t="s">
        <v>130</v>
      </c>
      <c r="H188" s="169" t="s">
        <v>131</v>
      </c>
      <c r="I188" s="169" t="s">
        <v>137</v>
      </c>
      <c r="J188" s="169" t="s">
        <v>138</v>
      </c>
      <c r="K188" s="169" t="s">
        <v>139</v>
      </c>
      <c r="L188" s="149"/>
      <c r="M188" s="149"/>
      <c r="N188" s="149"/>
    </row>
    <row r="189" spans="1:14" hidden="1" x14ac:dyDescent="0.25">
      <c r="A189" s="144">
        <v>95</v>
      </c>
      <c r="B189" s="145">
        <v>0.56805555555555298</v>
      </c>
      <c r="C189" s="144" t="s">
        <v>192</v>
      </c>
      <c r="D189" s="144" t="s">
        <v>10</v>
      </c>
      <c r="E189" s="151" t="s">
        <v>11</v>
      </c>
      <c r="F189" s="152" t="s">
        <v>46</v>
      </c>
      <c r="G189" s="169" t="s">
        <v>130</v>
      </c>
      <c r="H189" s="169" t="s">
        <v>131</v>
      </c>
      <c r="I189" s="169" t="s">
        <v>134</v>
      </c>
      <c r="J189" s="169" t="s">
        <v>135</v>
      </c>
      <c r="K189" s="169" t="s">
        <v>136</v>
      </c>
      <c r="L189" s="149"/>
      <c r="M189" s="149"/>
      <c r="N189" s="149"/>
    </row>
    <row r="190" spans="1:14" x14ac:dyDescent="0.25">
      <c r="A190" s="144">
        <v>121</v>
      </c>
      <c r="B190" s="145">
        <v>0.35902777777777778</v>
      </c>
      <c r="C190" s="144" t="s">
        <v>193</v>
      </c>
      <c r="D190" s="144" t="s">
        <v>181</v>
      </c>
      <c r="E190" s="146" t="s">
        <v>15</v>
      </c>
      <c r="F190" s="144" t="s">
        <v>46</v>
      </c>
      <c r="G190" s="147" t="s">
        <v>158</v>
      </c>
      <c r="H190" s="147" t="s">
        <v>182</v>
      </c>
      <c r="I190" s="147" t="s">
        <v>183</v>
      </c>
      <c r="J190" s="147" t="s">
        <v>184</v>
      </c>
      <c r="K190" s="147" t="s">
        <v>185</v>
      </c>
      <c r="L190" s="149"/>
      <c r="M190" s="149"/>
      <c r="N190" s="149"/>
    </row>
    <row r="191" spans="1:14" x14ac:dyDescent="0.25">
      <c r="A191" s="144">
        <v>147</v>
      </c>
      <c r="B191" s="145">
        <v>0.51944444444445104</v>
      </c>
      <c r="C191" s="144" t="s">
        <v>193</v>
      </c>
      <c r="D191" s="144" t="s">
        <v>181</v>
      </c>
      <c r="E191" s="146" t="s">
        <v>16</v>
      </c>
      <c r="F191" s="144" t="s">
        <v>46</v>
      </c>
      <c r="G191" s="147" t="s">
        <v>158</v>
      </c>
      <c r="H191" s="147" t="s">
        <v>182</v>
      </c>
      <c r="I191" s="147" t="s">
        <v>166</v>
      </c>
      <c r="J191" s="147" t="s">
        <v>167</v>
      </c>
      <c r="K191" s="147" t="s">
        <v>168</v>
      </c>
      <c r="L191" s="149"/>
      <c r="M191" s="149"/>
      <c r="N191" s="149"/>
    </row>
    <row r="192" spans="1:14" x14ac:dyDescent="0.25">
      <c r="A192" s="144">
        <v>186</v>
      </c>
      <c r="B192" s="145">
        <v>0.44652777777777702</v>
      </c>
      <c r="C192" s="144" t="s">
        <v>194</v>
      </c>
      <c r="D192" s="144" t="s">
        <v>181</v>
      </c>
      <c r="E192" s="146" t="s">
        <v>14</v>
      </c>
      <c r="F192" s="144" t="s">
        <v>46</v>
      </c>
      <c r="G192" s="147" t="s">
        <v>158</v>
      </c>
      <c r="H192" s="147" t="s">
        <v>182</v>
      </c>
      <c r="I192" s="147" t="s">
        <v>87</v>
      </c>
      <c r="J192" s="147" t="s">
        <v>174</v>
      </c>
      <c r="K192" s="168" t="s">
        <v>175</v>
      </c>
      <c r="L192" s="149"/>
      <c r="M192" s="149"/>
      <c r="N192" s="149"/>
    </row>
    <row r="193" spans="1:14" x14ac:dyDescent="0.25">
      <c r="A193" s="144">
        <v>522</v>
      </c>
      <c r="B193" s="145">
        <v>0.61180555555557903</v>
      </c>
      <c r="C193" s="144" t="s">
        <v>194</v>
      </c>
      <c r="D193" s="152" t="s">
        <v>13</v>
      </c>
      <c r="E193" s="146" t="s">
        <v>17</v>
      </c>
      <c r="F193" s="144" t="s">
        <v>46</v>
      </c>
      <c r="G193" s="147" t="s">
        <v>158</v>
      </c>
      <c r="H193" s="147" t="s">
        <v>182</v>
      </c>
      <c r="I193" s="147" t="s">
        <v>137</v>
      </c>
      <c r="J193" s="147" t="s">
        <v>179</v>
      </c>
      <c r="K193" s="147" t="s">
        <v>180</v>
      </c>
      <c r="L193" s="149"/>
      <c r="M193" s="149"/>
      <c r="N193" s="149"/>
    </row>
    <row r="194" spans="1:14" x14ac:dyDescent="0.25">
      <c r="A194" s="144">
        <v>127</v>
      </c>
      <c r="B194" s="145">
        <v>0.38819444444444401</v>
      </c>
      <c r="C194" s="144" t="s">
        <v>193</v>
      </c>
      <c r="D194" s="144" t="s">
        <v>181</v>
      </c>
      <c r="E194" s="146" t="s">
        <v>15</v>
      </c>
      <c r="F194" s="144" t="s">
        <v>46</v>
      </c>
      <c r="G194" s="147" t="s">
        <v>158</v>
      </c>
      <c r="H194" s="147" t="s">
        <v>186</v>
      </c>
      <c r="I194" s="147" t="s">
        <v>176</v>
      </c>
      <c r="J194" s="147" t="s">
        <v>177</v>
      </c>
      <c r="K194" s="147" t="s">
        <v>178</v>
      </c>
      <c r="L194" s="149"/>
      <c r="M194" s="149"/>
      <c r="N194" s="149"/>
    </row>
    <row r="195" spans="1:14" x14ac:dyDescent="0.25">
      <c r="A195" s="144">
        <v>160</v>
      </c>
      <c r="B195" s="145">
        <v>0.59236111111113099</v>
      </c>
      <c r="C195" s="144" t="s">
        <v>193</v>
      </c>
      <c r="D195" s="152" t="s">
        <v>13</v>
      </c>
      <c r="E195" s="146" t="s">
        <v>16</v>
      </c>
      <c r="F195" s="144" t="s">
        <v>46</v>
      </c>
      <c r="G195" s="147" t="s">
        <v>158</v>
      </c>
      <c r="H195" s="147" t="s">
        <v>186</v>
      </c>
      <c r="I195" s="147" t="s">
        <v>187</v>
      </c>
      <c r="J195" s="147" t="s">
        <v>188</v>
      </c>
      <c r="K195" s="158" t="s">
        <v>189</v>
      </c>
      <c r="L195" s="149"/>
      <c r="M195" s="149"/>
      <c r="N195" s="149"/>
    </row>
    <row r="196" spans="1:14" x14ac:dyDescent="0.25">
      <c r="A196" s="144">
        <v>180</v>
      </c>
      <c r="B196" s="145">
        <v>0.40277777777777801</v>
      </c>
      <c r="C196" s="144" t="s">
        <v>194</v>
      </c>
      <c r="D196" s="144" t="s">
        <v>181</v>
      </c>
      <c r="E196" s="146" t="s">
        <v>14</v>
      </c>
      <c r="F196" s="144" t="s">
        <v>46</v>
      </c>
      <c r="G196" s="147" t="s">
        <v>158</v>
      </c>
      <c r="H196" s="147" t="s">
        <v>186</v>
      </c>
      <c r="I196" s="147" t="s">
        <v>163</v>
      </c>
      <c r="J196" s="147" t="s">
        <v>164</v>
      </c>
      <c r="K196" s="147" t="s">
        <v>496</v>
      </c>
      <c r="L196" s="149"/>
      <c r="M196" s="149"/>
      <c r="N196" s="149"/>
    </row>
    <row r="197" spans="1:14" x14ac:dyDescent="0.25">
      <c r="A197" s="144">
        <v>514</v>
      </c>
      <c r="B197" s="145">
        <v>0.56319444444445899</v>
      </c>
      <c r="C197" s="144" t="s">
        <v>194</v>
      </c>
      <c r="D197" s="144" t="s">
        <v>181</v>
      </c>
      <c r="E197" s="146" t="s">
        <v>17</v>
      </c>
      <c r="F197" s="144" t="s">
        <v>46</v>
      </c>
      <c r="G197" s="147" t="s">
        <v>158</v>
      </c>
      <c r="H197" s="147" t="s">
        <v>186</v>
      </c>
      <c r="I197" s="147" t="s">
        <v>137</v>
      </c>
      <c r="J197" s="147" t="s">
        <v>169</v>
      </c>
      <c r="K197" s="147" t="s">
        <v>170</v>
      </c>
      <c r="L197" s="149"/>
      <c r="M197" s="149"/>
      <c r="N197" s="149"/>
    </row>
    <row r="198" spans="1:14" hidden="1" x14ac:dyDescent="0.25">
      <c r="A198" s="144">
        <v>28</v>
      </c>
      <c r="B198" s="145">
        <v>0.499999999999999</v>
      </c>
      <c r="C198" s="144" t="s">
        <v>191</v>
      </c>
      <c r="D198" s="144" t="s">
        <v>10</v>
      </c>
      <c r="E198" s="146" t="s">
        <v>11</v>
      </c>
      <c r="F198" s="144" t="s">
        <v>46</v>
      </c>
      <c r="G198" s="147" t="s">
        <v>158</v>
      </c>
      <c r="H198" s="147" t="s">
        <v>159</v>
      </c>
      <c r="I198" s="147" t="s">
        <v>163</v>
      </c>
      <c r="J198" s="147" t="s">
        <v>164</v>
      </c>
      <c r="K198" s="147" t="s">
        <v>496</v>
      </c>
      <c r="L198" s="149"/>
      <c r="M198" s="149"/>
      <c r="N198" s="149"/>
    </row>
    <row r="199" spans="1:14" hidden="1" x14ac:dyDescent="0.25">
      <c r="A199" s="144">
        <v>48</v>
      </c>
      <c r="B199" s="145">
        <v>0.61666666666666303</v>
      </c>
      <c r="C199" s="144" t="s">
        <v>191</v>
      </c>
      <c r="D199" s="144" t="s">
        <v>10</v>
      </c>
      <c r="E199" s="146" t="s">
        <v>12</v>
      </c>
      <c r="F199" s="144" t="s">
        <v>46</v>
      </c>
      <c r="G199" s="147" t="s">
        <v>158</v>
      </c>
      <c r="H199" s="147" t="s">
        <v>159</v>
      </c>
      <c r="I199" s="147" t="s">
        <v>137</v>
      </c>
      <c r="J199" s="147" t="s">
        <v>169</v>
      </c>
      <c r="K199" s="147" t="s">
        <v>170</v>
      </c>
      <c r="L199" s="149"/>
      <c r="M199" s="149"/>
      <c r="N199" s="149"/>
    </row>
    <row r="200" spans="1:14" hidden="1" x14ac:dyDescent="0.25">
      <c r="A200" s="144">
        <v>72</v>
      </c>
      <c r="B200" s="145">
        <v>0.40763888888888899</v>
      </c>
      <c r="C200" s="144" t="s">
        <v>203</v>
      </c>
      <c r="D200" s="144" t="s">
        <v>10</v>
      </c>
      <c r="E200" s="146" t="s">
        <v>12</v>
      </c>
      <c r="F200" s="144" t="s">
        <v>46</v>
      </c>
      <c r="G200" s="147" t="s">
        <v>158</v>
      </c>
      <c r="H200" s="147" t="s">
        <v>159</v>
      </c>
      <c r="I200" s="147" t="s">
        <v>166</v>
      </c>
      <c r="J200" s="147" t="s">
        <v>167</v>
      </c>
      <c r="K200" s="147" t="s">
        <v>168</v>
      </c>
      <c r="L200" s="149"/>
      <c r="M200" s="149"/>
      <c r="N200" s="149"/>
    </row>
    <row r="201" spans="1:14" hidden="1" x14ac:dyDescent="0.25">
      <c r="A201" s="144">
        <v>101</v>
      </c>
      <c r="B201" s="145">
        <v>0.59722222222221899</v>
      </c>
      <c r="C201" s="144" t="s">
        <v>192</v>
      </c>
      <c r="D201" s="144" t="s">
        <v>10</v>
      </c>
      <c r="E201" s="146" t="s">
        <v>11</v>
      </c>
      <c r="F201" s="144" t="s">
        <v>46</v>
      </c>
      <c r="G201" s="147" t="s">
        <v>158</v>
      </c>
      <c r="H201" s="147" t="s">
        <v>159</v>
      </c>
      <c r="I201" s="147" t="s">
        <v>160</v>
      </c>
      <c r="J201" s="147" t="s">
        <v>161</v>
      </c>
      <c r="K201" s="147" t="s">
        <v>162</v>
      </c>
      <c r="L201" s="149"/>
      <c r="M201" s="149"/>
      <c r="N201" s="149"/>
    </row>
    <row r="202" spans="1:14" hidden="1" x14ac:dyDescent="0.25">
      <c r="A202" s="144">
        <v>12</v>
      </c>
      <c r="B202" s="145">
        <v>0.40763888888888899</v>
      </c>
      <c r="C202" s="144" t="s">
        <v>191</v>
      </c>
      <c r="D202" s="144" t="s">
        <v>10</v>
      </c>
      <c r="E202" s="146" t="s">
        <v>11</v>
      </c>
      <c r="F202" s="144" t="s">
        <v>46</v>
      </c>
      <c r="G202" s="147" t="s">
        <v>158</v>
      </c>
      <c r="H202" s="147" t="s">
        <v>171</v>
      </c>
      <c r="I202" s="147" t="s">
        <v>172</v>
      </c>
      <c r="J202" s="147" t="s">
        <v>173</v>
      </c>
      <c r="K202" s="147" t="s">
        <v>68</v>
      </c>
      <c r="L202" s="149"/>
      <c r="M202" s="149"/>
      <c r="N202" s="149"/>
    </row>
    <row r="203" spans="1:14" hidden="1" x14ac:dyDescent="0.25">
      <c r="A203" s="144">
        <v>60</v>
      </c>
      <c r="B203" s="145">
        <v>0.67499999999999605</v>
      </c>
      <c r="C203" s="144" t="s">
        <v>191</v>
      </c>
      <c r="D203" s="144" t="s">
        <v>10</v>
      </c>
      <c r="E203" s="146" t="s">
        <v>12</v>
      </c>
      <c r="F203" s="144" t="s">
        <v>46</v>
      </c>
      <c r="G203" s="147" t="s">
        <v>158</v>
      </c>
      <c r="H203" s="147" t="s">
        <v>171</v>
      </c>
      <c r="I203" s="147" t="s">
        <v>137</v>
      </c>
      <c r="J203" s="147" t="s">
        <v>179</v>
      </c>
      <c r="K203" s="147" t="s">
        <v>180</v>
      </c>
      <c r="L203" s="149"/>
      <c r="M203" s="149"/>
      <c r="N203" s="149"/>
    </row>
    <row r="204" spans="1:14" hidden="1" x14ac:dyDescent="0.25">
      <c r="A204" s="144">
        <v>73</v>
      </c>
      <c r="B204" s="145">
        <v>0.42708333333333298</v>
      </c>
      <c r="C204" s="144" t="s">
        <v>203</v>
      </c>
      <c r="D204" s="146" t="s">
        <v>10</v>
      </c>
      <c r="E204" s="146" t="s">
        <v>12</v>
      </c>
      <c r="F204" s="144" t="s">
        <v>46</v>
      </c>
      <c r="G204" s="147" t="s">
        <v>158</v>
      </c>
      <c r="H204" s="147" t="s">
        <v>171</v>
      </c>
      <c r="I204" s="147" t="s">
        <v>176</v>
      </c>
      <c r="J204" s="147" t="s">
        <v>177</v>
      </c>
      <c r="K204" s="147" t="s">
        <v>178</v>
      </c>
      <c r="L204" s="149"/>
      <c r="M204" s="149"/>
      <c r="N204" s="149"/>
    </row>
    <row r="205" spans="1:14" hidden="1" x14ac:dyDescent="0.25">
      <c r="A205" s="144">
        <v>94</v>
      </c>
      <c r="B205" s="145">
        <v>0.563194444444442</v>
      </c>
      <c r="C205" s="144" t="s">
        <v>192</v>
      </c>
      <c r="D205" s="144" t="s">
        <v>10</v>
      </c>
      <c r="E205" s="146" t="s">
        <v>11</v>
      </c>
      <c r="F205" s="144" t="s">
        <v>46</v>
      </c>
      <c r="G205" s="147" t="s">
        <v>158</v>
      </c>
      <c r="H205" s="147" t="s">
        <v>171</v>
      </c>
      <c r="I205" s="147" t="s">
        <v>87</v>
      </c>
      <c r="J205" s="147" t="s">
        <v>174</v>
      </c>
      <c r="K205" s="147" t="s">
        <v>175</v>
      </c>
      <c r="L205" s="149"/>
      <c r="M205" s="149"/>
      <c r="N205" s="149"/>
    </row>
  </sheetData>
  <autoFilter ref="A1:N205">
    <filterColumn colId="3">
      <filters>
        <filter val="INTER"/>
      </filters>
    </filterColumn>
    <filterColumn colId="5">
      <filters>
        <filter val="S"/>
      </filters>
    </filterColumn>
    <filterColumn colId="7">
      <filters>
        <filter val="BEACH"/>
        <filter val="BLUE"/>
        <filter val="CASTLE"/>
        <filter val="GOLD"/>
        <filter val="HCTG"/>
        <filter val="ONLY FOOLS ON HORSES"/>
        <filter val="PARKLANDS"/>
        <filter val="PINK POINTS"/>
        <filter val="PURPLE"/>
        <filter val="PURPLE CIRCLES"/>
        <filter val="RIDINGS"/>
        <filter val="SWEET CIRCLES"/>
        <filter val="SWEET MOVERS"/>
        <filter val="TEAM"/>
        <filter val="WHITE"/>
        <filter val="WHITE ROSE BURGUNDY"/>
        <filter val="WHITE ROSE GOLD"/>
      </filters>
    </filterColumn>
  </autoFilter>
  <sortState ref="A2:L250">
    <sortCondition ref="G2:G250"/>
    <sortCondition ref="F2:F250"/>
    <sortCondition ref="H2:H250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1"/>
  <sheetViews>
    <sheetView zoomScale="90" zoomScaleNormal="90" workbookViewId="0">
      <selection activeCell="O7" sqref="A2:O7"/>
    </sheetView>
  </sheetViews>
  <sheetFormatPr defaultColWidth="8.85546875" defaultRowHeight="15" x14ac:dyDescent="0.25"/>
  <cols>
    <col min="1" max="1" width="10.42578125" style="124" bestFit="1" customWidth="1"/>
    <col min="2" max="2" width="8.85546875" style="109"/>
    <col min="3" max="3" width="6.85546875" style="109" bestFit="1" customWidth="1"/>
    <col min="4" max="4" width="8.85546875" style="109"/>
    <col min="5" max="5" width="11.28515625" style="109" customWidth="1"/>
    <col min="6" max="6" width="3.7109375" style="109" bestFit="1" customWidth="1"/>
    <col min="7" max="7" width="35.42578125" style="109" bestFit="1" customWidth="1"/>
    <col min="8" max="8" width="28" style="109" bestFit="1" customWidth="1"/>
    <col min="9" max="9" width="12.28515625" style="109" bestFit="1" customWidth="1"/>
    <col min="10" max="10" width="19" style="109" bestFit="1" customWidth="1"/>
    <col min="11" max="11" width="24.28515625" style="109" bestFit="1" customWidth="1"/>
    <col min="12" max="12" width="12" style="109" customWidth="1"/>
    <col min="13" max="13" width="8.85546875" style="208"/>
    <col min="14" max="14" width="8.85546875" style="216"/>
    <col min="15" max="15" width="10" style="109" bestFit="1" customWidth="1"/>
    <col min="16" max="16384" width="8.85546875" style="109"/>
  </cols>
  <sheetData>
    <row r="1" spans="1:15" s="111" customFormat="1" ht="27" customHeight="1" x14ac:dyDescent="0.25">
      <c r="A1" s="125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89" t="s">
        <v>7</v>
      </c>
      <c r="L1" s="89" t="s">
        <v>8</v>
      </c>
      <c r="M1" s="206" t="s">
        <v>502</v>
      </c>
      <c r="N1" s="214" t="s">
        <v>503</v>
      </c>
      <c r="O1" s="89" t="s">
        <v>504</v>
      </c>
    </row>
    <row r="2" spans="1:15" ht="15.75" x14ac:dyDescent="0.25">
      <c r="A2" s="112">
        <v>31</v>
      </c>
      <c r="B2" s="32">
        <v>0.51458333333333195</v>
      </c>
      <c r="C2" s="33" t="s">
        <v>191</v>
      </c>
      <c r="D2" s="34" t="s">
        <v>10</v>
      </c>
      <c r="E2" s="34" t="s">
        <v>11</v>
      </c>
      <c r="F2" s="33" t="s">
        <v>46</v>
      </c>
      <c r="G2" s="26" t="s">
        <v>77</v>
      </c>
      <c r="H2" s="26" t="s">
        <v>90</v>
      </c>
      <c r="I2" s="26" t="s">
        <v>91</v>
      </c>
      <c r="J2" s="26" t="s">
        <v>92</v>
      </c>
      <c r="K2" s="26" t="s">
        <v>81</v>
      </c>
      <c r="L2" s="79"/>
      <c r="M2" s="207">
        <f t="shared" ref="M2:M27" si="0">VLOOKUP(A2,maincorescores,14)</f>
        <v>0.71666666666666667</v>
      </c>
      <c r="N2" s="215">
        <f t="shared" ref="N2:N27" si="1">VLOOKUP(A2,maincorescores,15)</f>
        <v>72</v>
      </c>
      <c r="O2" s="21">
        <f t="shared" ref="O2:O18" si="2">RANK(M2,M$2:M$27)</f>
        <v>1</v>
      </c>
    </row>
    <row r="3" spans="1:15" ht="15.75" x14ac:dyDescent="0.25">
      <c r="A3" s="112">
        <v>26</v>
      </c>
      <c r="B3" s="32">
        <v>0.49027777777777598</v>
      </c>
      <c r="C3" s="33" t="s">
        <v>191</v>
      </c>
      <c r="D3" s="33" t="s">
        <v>10</v>
      </c>
      <c r="E3" s="34" t="s">
        <v>11</v>
      </c>
      <c r="F3" s="33" t="s">
        <v>46</v>
      </c>
      <c r="G3" s="26" t="s">
        <v>326</v>
      </c>
      <c r="H3" s="26" t="s">
        <v>327</v>
      </c>
      <c r="I3" s="26" t="s">
        <v>331</v>
      </c>
      <c r="J3" s="26" t="s">
        <v>332</v>
      </c>
      <c r="K3" s="26" t="s">
        <v>333</v>
      </c>
      <c r="L3" s="79"/>
      <c r="M3" s="207">
        <f t="shared" si="0"/>
        <v>0.70370370370370372</v>
      </c>
      <c r="N3" s="215">
        <f t="shared" si="1"/>
        <v>70</v>
      </c>
      <c r="O3" s="21">
        <f t="shared" si="2"/>
        <v>2</v>
      </c>
    </row>
    <row r="4" spans="1:15" ht="15.75" x14ac:dyDescent="0.25">
      <c r="A4" s="112">
        <v>22</v>
      </c>
      <c r="B4" s="32">
        <v>0.47083333333333199</v>
      </c>
      <c r="C4" s="33" t="s">
        <v>191</v>
      </c>
      <c r="D4" s="33" t="s">
        <v>10</v>
      </c>
      <c r="E4" s="34" t="s">
        <v>11</v>
      </c>
      <c r="F4" s="33" t="s">
        <v>27</v>
      </c>
      <c r="G4" s="26" t="s">
        <v>22</v>
      </c>
      <c r="H4" s="26" t="s">
        <v>23</v>
      </c>
      <c r="I4" s="26" t="s">
        <v>31</v>
      </c>
      <c r="J4" s="26" t="s">
        <v>32</v>
      </c>
      <c r="K4" s="26" t="s">
        <v>33</v>
      </c>
      <c r="L4" s="26"/>
      <c r="M4" s="207">
        <f t="shared" si="0"/>
        <v>0.69074074074074077</v>
      </c>
      <c r="N4" s="215">
        <f t="shared" si="1"/>
        <v>69</v>
      </c>
      <c r="O4" s="21">
        <f t="shared" si="2"/>
        <v>3</v>
      </c>
    </row>
    <row r="5" spans="1:15" ht="15.75" x14ac:dyDescent="0.25">
      <c r="A5" s="112">
        <v>21</v>
      </c>
      <c r="B5" s="32">
        <v>0.46597222222222101</v>
      </c>
      <c r="C5" s="33" t="s">
        <v>191</v>
      </c>
      <c r="D5" s="33" t="s">
        <v>10</v>
      </c>
      <c r="E5" s="34" t="s">
        <v>11</v>
      </c>
      <c r="F5" s="33" t="s">
        <v>27</v>
      </c>
      <c r="G5" s="26" t="s">
        <v>300</v>
      </c>
      <c r="H5" s="26" t="s">
        <v>313</v>
      </c>
      <c r="I5" s="26" t="s">
        <v>137</v>
      </c>
      <c r="J5" s="26" t="s">
        <v>499</v>
      </c>
      <c r="K5" s="26" t="s">
        <v>500</v>
      </c>
      <c r="L5" s="26" t="s">
        <v>9</v>
      </c>
      <c r="M5" s="207">
        <f t="shared" si="0"/>
        <v>0.687037037037037</v>
      </c>
      <c r="N5" s="215">
        <f t="shared" si="1"/>
        <v>69</v>
      </c>
      <c r="O5" s="21">
        <f t="shared" si="2"/>
        <v>4</v>
      </c>
    </row>
    <row r="6" spans="1:15" ht="15.75" x14ac:dyDescent="0.25">
      <c r="A6" s="112">
        <v>25</v>
      </c>
      <c r="B6" s="32">
        <v>0.485416666666665</v>
      </c>
      <c r="C6" s="33" t="s">
        <v>191</v>
      </c>
      <c r="D6" s="33" t="s">
        <v>10</v>
      </c>
      <c r="E6" s="34" t="s">
        <v>11</v>
      </c>
      <c r="F6" s="33" t="s">
        <v>27</v>
      </c>
      <c r="G6" s="26" t="s">
        <v>399</v>
      </c>
      <c r="H6" s="26" t="s">
        <v>405</v>
      </c>
      <c r="I6" s="26" t="s">
        <v>134</v>
      </c>
      <c r="J6" s="26" t="s">
        <v>406</v>
      </c>
      <c r="K6" s="26" t="s">
        <v>407</v>
      </c>
      <c r="L6" s="26"/>
      <c r="M6" s="207">
        <f t="shared" si="0"/>
        <v>0.687037037037037</v>
      </c>
      <c r="N6" s="215">
        <f t="shared" si="1"/>
        <v>69</v>
      </c>
      <c r="O6" s="21">
        <f t="shared" si="2"/>
        <v>4</v>
      </c>
    </row>
    <row r="7" spans="1:15" ht="15.75" x14ac:dyDescent="0.25">
      <c r="A7" s="112">
        <v>27</v>
      </c>
      <c r="B7" s="32">
        <v>0.49513888888888702</v>
      </c>
      <c r="C7" s="33" t="s">
        <v>191</v>
      </c>
      <c r="D7" s="40" t="s">
        <v>10</v>
      </c>
      <c r="E7" s="37" t="s">
        <v>11</v>
      </c>
      <c r="F7" s="40" t="s">
        <v>46</v>
      </c>
      <c r="G7" s="77" t="s">
        <v>130</v>
      </c>
      <c r="H7" s="77" t="s">
        <v>131</v>
      </c>
      <c r="I7" s="77" t="s">
        <v>132</v>
      </c>
      <c r="J7" s="77" t="s">
        <v>133</v>
      </c>
      <c r="K7" s="77" t="s">
        <v>119</v>
      </c>
      <c r="L7" s="77"/>
      <c r="M7" s="207">
        <f t="shared" si="0"/>
        <v>0.67962962962962958</v>
      </c>
      <c r="N7" s="215">
        <f t="shared" si="1"/>
        <v>68</v>
      </c>
      <c r="O7" s="21">
        <f t="shared" si="2"/>
        <v>6</v>
      </c>
    </row>
    <row r="8" spans="1:15" ht="15.75" x14ac:dyDescent="0.25">
      <c r="A8" s="112">
        <v>29</v>
      </c>
      <c r="B8" s="32">
        <v>0.50486111111110998</v>
      </c>
      <c r="C8" s="33" t="s">
        <v>191</v>
      </c>
      <c r="D8" s="33" t="s">
        <v>10</v>
      </c>
      <c r="E8" s="34" t="s">
        <v>11</v>
      </c>
      <c r="F8" s="33" t="s">
        <v>27</v>
      </c>
      <c r="G8" s="26" t="s">
        <v>300</v>
      </c>
      <c r="H8" s="26" t="s">
        <v>301</v>
      </c>
      <c r="I8" s="26" t="s">
        <v>304</v>
      </c>
      <c r="J8" s="26" t="s">
        <v>305</v>
      </c>
      <c r="K8" s="26" t="s">
        <v>306</v>
      </c>
      <c r="L8" s="26" t="s">
        <v>9</v>
      </c>
      <c r="M8" s="207">
        <f t="shared" si="0"/>
        <v>0.67407407407407405</v>
      </c>
      <c r="N8" s="215">
        <f t="shared" si="1"/>
        <v>68</v>
      </c>
      <c r="O8" s="21">
        <f t="shared" si="2"/>
        <v>7</v>
      </c>
    </row>
    <row r="9" spans="1:15" ht="15.75" x14ac:dyDescent="0.25">
      <c r="A9" s="112">
        <v>14</v>
      </c>
      <c r="B9" s="32">
        <v>0.41736111111111102</v>
      </c>
      <c r="C9" s="33" t="s">
        <v>191</v>
      </c>
      <c r="D9" s="33" t="s">
        <v>10</v>
      </c>
      <c r="E9" s="34" t="s">
        <v>11</v>
      </c>
      <c r="F9" s="33" t="s">
        <v>27</v>
      </c>
      <c r="G9" s="26" t="s">
        <v>300</v>
      </c>
      <c r="H9" s="26" t="s">
        <v>313</v>
      </c>
      <c r="I9" s="26" t="s">
        <v>166</v>
      </c>
      <c r="J9" s="26" t="s">
        <v>497</v>
      </c>
      <c r="K9" s="80" t="s">
        <v>498</v>
      </c>
      <c r="L9" s="79"/>
      <c r="M9" s="207">
        <f t="shared" si="0"/>
        <v>0.66481481481481486</v>
      </c>
      <c r="N9" s="215">
        <f t="shared" si="1"/>
        <v>66</v>
      </c>
      <c r="O9" s="21">
        <f t="shared" si="2"/>
        <v>8</v>
      </c>
    </row>
    <row r="10" spans="1:15" ht="15.75" x14ac:dyDescent="0.25">
      <c r="A10" s="112">
        <v>16</v>
      </c>
      <c r="B10" s="32">
        <v>0.42708333333333298</v>
      </c>
      <c r="C10" s="33" t="s">
        <v>191</v>
      </c>
      <c r="D10" s="33" t="s">
        <v>10</v>
      </c>
      <c r="E10" s="34" t="s">
        <v>11</v>
      </c>
      <c r="F10" s="33" t="s">
        <v>27</v>
      </c>
      <c r="G10" s="26" t="s">
        <v>77</v>
      </c>
      <c r="H10" s="26" t="s">
        <v>101</v>
      </c>
      <c r="I10" s="26" t="s">
        <v>104</v>
      </c>
      <c r="J10" s="26" t="s">
        <v>105</v>
      </c>
      <c r="K10" s="26" t="s">
        <v>106</v>
      </c>
      <c r="L10" s="79"/>
      <c r="M10" s="207">
        <f t="shared" si="0"/>
        <v>0.66111111111111109</v>
      </c>
      <c r="N10" s="215">
        <f t="shared" si="1"/>
        <v>66</v>
      </c>
      <c r="O10" s="21">
        <f t="shared" si="2"/>
        <v>9</v>
      </c>
    </row>
    <row r="11" spans="1:15" ht="15.75" x14ac:dyDescent="0.25">
      <c r="A11" s="112">
        <v>23</v>
      </c>
      <c r="B11" s="32">
        <v>0.47569444444444298</v>
      </c>
      <c r="C11" s="33" t="s">
        <v>191</v>
      </c>
      <c r="D11" s="42" t="s">
        <v>10</v>
      </c>
      <c r="E11" s="35" t="s">
        <v>11</v>
      </c>
      <c r="F11" s="42" t="s">
        <v>27</v>
      </c>
      <c r="G11" s="78" t="s">
        <v>256</v>
      </c>
      <c r="H11" s="78" t="s">
        <v>90</v>
      </c>
      <c r="I11" s="78" t="s">
        <v>257</v>
      </c>
      <c r="J11" s="78" t="s">
        <v>258</v>
      </c>
      <c r="K11" s="78" t="s">
        <v>492</v>
      </c>
      <c r="L11" s="26"/>
      <c r="M11" s="207">
        <f t="shared" si="0"/>
        <v>0.65925925925925921</v>
      </c>
      <c r="N11" s="215">
        <f t="shared" si="1"/>
        <v>66</v>
      </c>
      <c r="O11" s="21">
        <f t="shared" si="2"/>
        <v>10</v>
      </c>
    </row>
    <row r="12" spans="1:15" ht="15.75" x14ac:dyDescent="0.25">
      <c r="A12" s="112">
        <v>30</v>
      </c>
      <c r="B12" s="32">
        <v>0.50972222222222097</v>
      </c>
      <c r="C12" s="33" t="s">
        <v>191</v>
      </c>
      <c r="D12" s="33" t="s">
        <v>10</v>
      </c>
      <c r="E12" s="34" t="s">
        <v>11</v>
      </c>
      <c r="F12" s="33" t="s">
        <v>27</v>
      </c>
      <c r="G12" s="26" t="s">
        <v>399</v>
      </c>
      <c r="H12" s="26" t="s">
        <v>23</v>
      </c>
      <c r="I12" s="26" t="s">
        <v>414</v>
      </c>
      <c r="J12" s="26" t="s">
        <v>415</v>
      </c>
      <c r="K12" s="26" t="s">
        <v>416</v>
      </c>
      <c r="L12" s="26"/>
      <c r="M12" s="207">
        <f t="shared" si="0"/>
        <v>0.65740740740740744</v>
      </c>
      <c r="N12" s="215">
        <f t="shared" si="1"/>
        <v>66</v>
      </c>
      <c r="O12" s="21">
        <f t="shared" si="2"/>
        <v>11</v>
      </c>
    </row>
    <row r="13" spans="1:15" ht="15.75" x14ac:dyDescent="0.25">
      <c r="A13" s="112">
        <v>15</v>
      </c>
      <c r="B13" s="32">
        <v>0.422222222222222</v>
      </c>
      <c r="C13" s="33" t="s">
        <v>191</v>
      </c>
      <c r="D13" s="25" t="s">
        <v>10</v>
      </c>
      <c r="E13" s="24" t="s">
        <v>11</v>
      </c>
      <c r="F13" s="25" t="s">
        <v>46</v>
      </c>
      <c r="G13" s="24" t="s">
        <v>255</v>
      </c>
      <c r="H13" s="26" t="s">
        <v>47</v>
      </c>
      <c r="I13" s="24" t="s">
        <v>48</v>
      </c>
      <c r="J13" s="24" t="s">
        <v>49</v>
      </c>
      <c r="K13" s="24" t="s">
        <v>50</v>
      </c>
      <c r="L13" s="79"/>
      <c r="M13" s="207">
        <f t="shared" si="0"/>
        <v>0.65555555555555556</v>
      </c>
      <c r="N13" s="215">
        <f t="shared" si="1"/>
        <v>67</v>
      </c>
      <c r="O13" s="21">
        <f t="shared" si="2"/>
        <v>12</v>
      </c>
    </row>
    <row r="14" spans="1:15" ht="15.75" x14ac:dyDescent="0.25">
      <c r="A14" s="112">
        <v>20</v>
      </c>
      <c r="B14" s="32">
        <v>0.46111111111110997</v>
      </c>
      <c r="C14" s="33" t="s">
        <v>191</v>
      </c>
      <c r="D14" s="25" t="s">
        <v>10</v>
      </c>
      <c r="E14" s="24" t="s">
        <v>11</v>
      </c>
      <c r="F14" s="25" t="s">
        <v>46</v>
      </c>
      <c r="G14" s="24" t="s">
        <v>255</v>
      </c>
      <c r="H14" s="24" t="s">
        <v>67</v>
      </c>
      <c r="I14" s="24" t="s">
        <v>61</v>
      </c>
      <c r="J14" s="24" t="s">
        <v>62</v>
      </c>
      <c r="K14" s="24" t="s">
        <v>522</v>
      </c>
      <c r="L14" s="79"/>
      <c r="M14" s="207">
        <f t="shared" si="0"/>
        <v>0.64629629629629626</v>
      </c>
      <c r="N14" s="215">
        <f t="shared" si="1"/>
        <v>66</v>
      </c>
      <c r="O14" s="21">
        <f t="shared" si="2"/>
        <v>13</v>
      </c>
    </row>
    <row r="15" spans="1:15" ht="15.75" x14ac:dyDescent="0.25">
      <c r="A15" s="112">
        <v>11</v>
      </c>
      <c r="B15" s="32">
        <v>0.40277777777777801</v>
      </c>
      <c r="C15" s="33" t="s">
        <v>191</v>
      </c>
      <c r="D15" s="33" t="s">
        <v>10</v>
      </c>
      <c r="E15" s="34" t="s">
        <v>11</v>
      </c>
      <c r="F15" s="33" t="s">
        <v>27</v>
      </c>
      <c r="G15" s="26" t="s">
        <v>398</v>
      </c>
      <c r="H15" s="26" t="s">
        <v>101</v>
      </c>
      <c r="I15" s="26" t="s">
        <v>533</v>
      </c>
      <c r="J15" s="26" t="s">
        <v>438</v>
      </c>
      <c r="K15" s="26" t="s">
        <v>534</v>
      </c>
      <c r="L15" s="79"/>
      <c r="M15" s="207">
        <f t="shared" si="0"/>
        <v>0.64074074074074072</v>
      </c>
      <c r="N15" s="215">
        <f t="shared" si="1"/>
        <v>65</v>
      </c>
      <c r="O15" s="21">
        <f t="shared" si="2"/>
        <v>14</v>
      </c>
    </row>
    <row r="16" spans="1:15" ht="15.75" x14ac:dyDescent="0.25">
      <c r="A16" s="112">
        <v>18</v>
      </c>
      <c r="B16" s="32">
        <v>0.45138888888888801</v>
      </c>
      <c r="C16" s="33" t="s">
        <v>191</v>
      </c>
      <c r="D16" s="33" t="s">
        <v>10</v>
      </c>
      <c r="E16" s="34" t="s">
        <v>11</v>
      </c>
      <c r="F16" s="33" t="s">
        <v>27</v>
      </c>
      <c r="G16" s="26" t="s">
        <v>117</v>
      </c>
      <c r="H16" s="26" t="s">
        <v>118</v>
      </c>
      <c r="I16" s="26" t="s">
        <v>119</v>
      </c>
      <c r="J16" s="26" t="s">
        <v>120</v>
      </c>
      <c r="K16" s="26" t="s">
        <v>121</v>
      </c>
      <c r="L16" s="79"/>
      <c r="M16" s="207">
        <f t="shared" si="0"/>
        <v>0.64074074074074072</v>
      </c>
      <c r="N16" s="215">
        <f t="shared" si="1"/>
        <v>65</v>
      </c>
      <c r="O16" s="21">
        <f t="shared" si="2"/>
        <v>14</v>
      </c>
    </row>
    <row r="17" spans="1:15" ht="15.75" x14ac:dyDescent="0.25">
      <c r="A17" s="112">
        <v>10</v>
      </c>
      <c r="B17" s="32">
        <v>0.39791666666666597</v>
      </c>
      <c r="C17" s="33" t="s">
        <v>191</v>
      </c>
      <c r="D17" s="33" t="s">
        <v>10</v>
      </c>
      <c r="E17" s="34" t="s">
        <v>11</v>
      </c>
      <c r="F17" s="33" t="s">
        <v>46</v>
      </c>
      <c r="G17" s="26" t="s">
        <v>326</v>
      </c>
      <c r="H17" s="26" t="s">
        <v>341</v>
      </c>
      <c r="I17" s="26" t="s">
        <v>345</v>
      </c>
      <c r="J17" s="26" t="s">
        <v>346</v>
      </c>
      <c r="K17" s="26" t="s">
        <v>347</v>
      </c>
      <c r="L17" s="79"/>
      <c r="M17" s="207">
        <f t="shared" si="0"/>
        <v>0.63888888888888884</v>
      </c>
      <c r="N17" s="215">
        <f t="shared" si="1"/>
        <v>64</v>
      </c>
      <c r="O17" s="21">
        <f t="shared" si="2"/>
        <v>16</v>
      </c>
    </row>
    <row r="18" spans="1:15" ht="15.75" x14ac:dyDescent="0.25">
      <c r="A18" s="112">
        <v>32</v>
      </c>
      <c r="B18" s="32">
        <v>0.44652777777777702</v>
      </c>
      <c r="C18" s="33" t="s">
        <v>191</v>
      </c>
      <c r="D18" s="33" t="s">
        <v>10</v>
      </c>
      <c r="E18" s="34" t="s">
        <v>11</v>
      </c>
      <c r="F18" s="33" t="s">
        <v>27</v>
      </c>
      <c r="G18" s="26" t="s">
        <v>22</v>
      </c>
      <c r="H18" s="26" t="s">
        <v>22</v>
      </c>
      <c r="I18" s="26" t="s">
        <v>35</v>
      </c>
      <c r="J18" s="26" t="s">
        <v>36</v>
      </c>
      <c r="K18" s="26" t="s">
        <v>37</v>
      </c>
      <c r="L18" s="79"/>
      <c r="M18" s="207">
        <f t="shared" si="0"/>
        <v>0.63518518518518519</v>
      </c>
      <c r="N18" s="215">
        <f t="shared" si="1"/>
        <v>63</v>
      </c>
      <c r="O18" s="21">
        <f t="shared" si="2"/>
        <v>17</v>
      </c>
    </row>
    <row r="19" spans="1:15" ht="15.75" x14ac:dyDescent="0.25">
      <c r="A19" s="112">
        <v>7</v>
      </c>
      <c r="B19" s="32">
        <v>0.38333333333333303</v>
      </c>
      <c r="C19" s="33" t="s">
        <v>191</v>
      </c>
      <c r="D19" s="42" t="s">
        <v>10</v>
      </c>
      <c r="E19" s="35" t="s">
        <v>11</v>
      </c>
      <c r="F19" s="42" t="s">
        <v>27</v>
      </c>
      <c r="G19" s="78" t="s">
        <v>256</v>
      </c>
      <c r="H19" s="78" t="s">
        <v>266</v>
      </c>
      <c r="I19" s="78" t="s">
        <v>270</v>
      </c>
      <c r="J19" s="78" t="s">
        <v>271</v>
      </c>
      <c r="K19" s="78" t="s">
        <v>272</v>
      </c>
      <c r="L19" s="79"/>
      <c r="M19" s="207">
        <f t="shared" si="0"/>
        <v>0.62592592592592589</v>
      </c>
      <c r="N19" s="215">
        <f t="shared" si="1"/>
        <v>63</v>
      </c>
      <c r="O19" s="21">
        <f>RANK(M19,M$2:M$27,)</f>
        <v>18</v>
      </c>
    </row>
    <row r="20" spans="1:15" ht="15.75" x14ac:dyDescent="0.25">
      <c r="A20" s="112">
        <v>13</v>
      </c>
      <c r="B20" s="32">
        <v>0.41249999999999998</v>
      </c>
      <c r="C20" s="33" t="s">
        <v>191</v>
      </c>
      <c r="D20" s="33" t="s">
        <v>10</v>
      </c>
      <c r="E20" s="34" t="s">
        <v>11</v>
      </c>
      <c r="F20" s="33" t="s">
        <v>27</v>
      </c>
      <c r="G20" s="26" t="s">
        <v>361</v>
      </c>
      <c r="H20" s="26" t="s">
        <v>23</v>
      </c>
      <c r="I20" s="26" t="s">
        <v>134</v>
      </c>
      <c r="J20" s="26" t="s">
        <v>362</v>
      </c>
      <c r="K20" s="26" t="s">
        <v>475</v>
      </c>
      <c r="L20" s="79"/>
      <c r="M20" s="207">
        <f t="shared" si="0"/>
        <v>0.62037037037037035</v>
      </c>
      <c r="N20" s="215">
        <f t="shared" si="1"/>
        <v>63</v>
      </c>
      <c r="O20" s="21">
        <f t="shared" ref="O20:O27" si="3">RANK(M20,M$2:M$27)</f>
        <v>19</v>
      </c>
    </row>
    <row r="21" spans="1:15" ht="15.75" x14ac:dyDescent="0.25">
      <c r="A21" s="112">
        <v>8</v>
      </c>
      <c r="B21" s="32">
        <v>0.38819444444444401</v>
      </c>
      <c r="C21" s="33" t="s">
        <v>191</v>
      </c>
      <c r="D21" s="33" t="s">
        <v>10</v>
      </c>
      <c r="E21" s="34" t="s">
        <v>11</v>
      </c>
      <c r="F21" s="33" t="s">
        <v>27</v>
      </c>
      <c r="G21" s="26" t="s">
        <v>386</v>
      </c>
      <c r="H21" s="26" t="s">
        <v>387</v>
      </c>
      <c r="I21" s="26" t="s">
        <v>390</v>
      </c>
      <c r="J21" s="26" t="s">
        <v>391</v>
      </c>
      <c r="K21" s="26" t="s">
        <v>472</v>
      </c>
      <c r="L21" s="79"/>
      <c r="M21" s="207">
        <f t="shared" si="0"/>
        <v>0.61296296296296293</v>
      </c>
      <c r="N21" s="215">
        <f t="shared" si="1"/>
        <v>63</v>
      </c>
      <c r="O21" s="21">
        <f t="shared" si="3"/>
        <v>20</v>
      </c>
    </row>
    <row r="22" spans="1:15" ht="15.75" x14ac:dyDescent="0.25">
      <c r="A22" s="112">
        <v>9</v>
      </c>
      <c r="B22" s="32">
        <v>0.39305555555555499</v>
      </c>
      <c r="C22" s="33" t="s">
        <v>191</v>
      </c>
      <c r="D22" s="33" t="s">
        <v>10</v>
      </c>
      <c r="E22" s="34" t="s">
        <v>11</v>
      </c>
      <c r="F22" s="33" t="s">
        <v>27</v>
      </c>
      <c r="G22" s="26" t="s">
        <v>207</v>
      </c>
      <c r="H22" s="26" t="s">
        <v>220</v>
      </c>
      <c r="I22" s="26" t="s">
        <v>223</v>
      </c>
      <c r="J22" s="26" t="s">
        <v>224</v>
      </c>
      <c r="K22" s="26" t="s">
        <v>225</v>
      </c>
      <c r="L22" s="79"/>
      <c r="M22" s="207">
        <f t="shared" si="0"/>
        <v>0.58518518518518514</v>
      </c>
      <c r="N22" s="215">
        <f t="shared" si="1"/>
        <v>60</v>
      </c>
      <c r="O22" s="21">
        <f t="shared" si="3"/>
        <v>21</v>
      </c>
    </row>
    <row r="23" spans="1:15" ht="15.75" x14ac:dyDescent="0.25">
      <c r="A23" s="112">
        <v>12</v>
      </c>
      <c r="B23" s="32">
        <v>0.40763888888888899</v>
      </c>
      <c r="C23" s="33" t="s">
        <v>191</v>
      </c>
      <c r="D23" s="33" t="s">
        <v>10</v>
      </c>
      <c r="E23" s="34" t="s">
        <v>11</v>
      </c>
      <c r="F23" s="33" t="s">
        <v>46</v>
      </c>
      <c r="G23" s="26" t="s">
        <v>158</v>
      </c>
      <c r="H23" s="26" t="s">
        <v>171</v>
      </c>
      <c r="I23" s="26" t="s">
        <v>172</v>
      </c>
      <c r="J23" s="26" t="s">
        <v>173</v>
      </c>
      <c r="K23" s="26" t="s">
        <v>68</v>
      </c>
      <c r="L23" s="79"/>
      <c r="M23" s="207" t="str">
        <f t="shared" si="0"/>
        <v>WD</v>
      </c>
      <c r="N23" s="215" t="str">
        <f t="shared" si="1"/>
        <v>WD</v>
      </c>
      <c r="O23" s="21" t="e">
        <f t="shared" si="3"/>
        <v>#VALUE!</v>
      </c>
    </row>
    <row r="24" spans="1:15" ht="15.75" x14ac:dyDescent="0.25">
      <c r="A24" s="112">
        <v>17</v>
      </c>
      <c r="B24" s="32">
        <v>0.43194444444444402</v>
      </c>
      <c r="C24" s="33" t="s">
        <v>191</v>
      </c>
      <c r="D24" s="42" t="s">
        <v>10</v>
      </c>
      <c r="E24" s="35" t="s">
        <v>11</v>
      </c>
      <c r="F24" s="42" t="s">
        <v>27</v>
      </c>
      <c r="G24" s="78" t="s">
        <v>256</v>
      </c>
      <c r="H24" s="78" t="s">
        <v>90</v>
      </c>
      <c r="I24" s="78" t="s">
        <v>147</v>
      </c>
      <c r="J24" s="78" t="s">
        <v>260</v>
      </c>
      <c r="K24" s="78" t="s">
        <v>261</v>
      </c>
      <c r="L24" s="79"/>
      <c r="M24" s="207" t="str">
        <f t="shared" si="0"/>
        <v>WD</v>
      </c>
      <c r="N24" s="215" t="str">
        <f t="shared" si="1"/>
        <v>WD</v>
      </c>
      <c r="O24" s="21" t="e">
        <f t="shared" si="3"/>
        <v>#VALUE!</v>
      </c>
    </row>
    <row r="25" spans="1:15" ht="15.75" x14ac:dyDescent="0.25">
      <c r="A25" s="112">
        <v>19</v>
      </c>
      <c r="B25" s="32">
        <v>0.45624999999999899</v>
      </c>
      <c r="C25" s="33" t="s">
        <v>191</v>
      </c>
      <c r="D25" s="33" t="s">
        <v>10</v>
      </c>
      <c r="E25" s="34" t="s">
        <v>11</v>
      </c>
      <c r="F25" s="33" t="s">
        <v>46</v>
      </c>
      <c r="G25" s="26" t="s">
        <v>374</v>
      </c>
      <c r="H25" s="26" t="s">
        <v>375</v>
      </c>
      <c r="I25" s="26" t="s">
        <v>376</v>
      </c>
      <c r="J25" s="26" t="s">
        <v>377</v>
      </c>
      <c r="K25" s="26" t="s">
        <v>378</v>
      </c>
      <c r="L25" s="79"/>
      <c r="M25" s="207" t="str">
        <f t="shared" si="0"/>
        <v>WD</v>
      </c>
      <c r="N25" s="215" t="str">
        <f t="shared" si="1"/>
        <v>WD</v>
      </c>
      <c r="O25" s="21" t="e">
        <f t="shared" si="3"/>
        <v>#VALUE!</v>
      </c>
    </row>
    <row r="26" spans="1:15" ht="15.75" x14ac:dyDescent="0.25">
      <c r="A26" s="112">
        <v>24</v>
      </c>
      <c r="B26" s="32">
        <v>0.48055555555555401</v>
      </c>
      <c r="C26" s="33" t="s">
        <v>191</v>
      </c>
      <c r="D26" s="33" t="s">
        <v>10</v>
      </c>
      <c r="E26" s="35" t="s">
        <v>11</v>
      </c>
      <c r="F26" s="42" t="s">
        <v>27</v>
      </c>
      <c r="G26" s="26" t="s">
        <v>485</v>
      </c>
      <c r="H26" s="26" t="s">
        <v>23</v>
      </c>
      <c r="I26" s="26" t="s">
        <v>486</v>
      </c>
      <c r="J26" s="26" t="s">
        <v>487</v>
      </c>
      <c r="K26" s="26" t="s">
        <v>488</v>
      </c>
      <c r="L26" s="80"/>
      <c r="M26" s="207" t="str">
        <f t="shared" si="0"/>
        <v>WD</v>
      </c>
      <c r="N26" s="215" t="str">
        <f t="shared" si="1"/>
        <v>WD</v>
      </c>
      <c r="O26" s="21" t="e">
        <f t="shared" si="3"/>
        <v>#VALUE!</v>
      </c>
    </row>
    <row r="27" spans="1:15" ht="15.75" x14ac:dyDescent="0.25">
      <c r="A27" s="112">
        <v>28</v>
      </c>
      <c r="B27" s="32">
        <v>0.499999999999999</v>
      </c>
      <c r="C27" s="33" t="s">
        <v>191</v>
      </c>
      <c r="D27" s="33" t="s">
        <v>10</v>
      </c>
      <c r="E27" s="34" t="s">
        <v>11</v>
      </c>
      <c r="F27" s="33" t="s">
        <v>46</v>
      </c>
      <c r="G27" s="26" t="s">
        <v>158</v>
      </c>
      <c r="H27" s="26" t="s">
        <v>159</v>
      </c>
      <c r="I27" s="26" t="s">
        <v>163</v>
      </c>
      <c r="J27" s="26" t="s">
        <v>164</v>
      </c>
      <c r="K27" s="26" t="s">
        <v>496</v>
      </c>
      <c r="L27" s="26"/>
      <c r="M27" s="207" t="str">
        <f t="shared" si="0"/>
        <v>WD</v>
      </c>
      <c r="N27" s="215" t="str">
        <f t="shared" si="1"/>
        <v>WD</v>
      </c>
      <c r="O27" s="21" t="e">
        <f t="shared" si="3"/>
        <v>#VALUE!</v>
      </c>
    </row>
    <row r="28" spans="1:15" ht="15.75" x14ac:dyDescent="0.25">
      <c r="A28" s="112"/>
      <c r="B28" s="126"/>
      <c r="C28" s="113"/>
      <c r="D28" s="114"/>
      <c r="E28" s="114"/>
      <c r="F28" s="112"/>
      <c r="G28" s="111"/>
      <c r="H28" s="111"/>
      <c r="I28" s="111"/>
      <c r="J28" s="111"/>
      <c r="K28" s="111"/>
      <c r="L28" s="111"/>
    </row>
    <row r="29" spans="1:15" ht="15.75" x14ac:dyDescent="0.25">
      <c r="A29" s="112"/>
      <c r="B29" s="126"/>
      <c r="C29" s="113"/>
      <c r="D29" s="114"/>
      <c r="E29" s="111"/>
      <c r="F29" s="111"/>
      <c r="G29" s="115" t="s">
        <v>537</v>
      </c>
      <c r="H29" s="111"/>
      <c r="I29" s="111"/>
      <c r="J29" s="111"/>
      <c r="K29" s="111"/>
      <c r="L29" s="111"/>
    </row>
    <row r="30" spans="1:15" ht="15.75" x14ac:dyDescent="0.25">
      <c r="A30" s="112"/>
      <c r="B30" s="126"/>
      <c r="C30" s="113"/>
      <c r="D30" s="114"/>
      <c r="E30" s="111"/>
      <c r="F30" s="111"/>
      <c r="G30" s="111"/>
      <c r="H30" s="111"/>
      <c r="I30" s="111"/>
      <c r="J30" s="111"/>
      <c r="K30" s="111"/>
      <c r="L30" s="111"/>
    </row>
    <row r="31" spans="1:15" ht="15.75" x14ac:dyDescent="0.25">
      <c r="A31" s="112"/>
      <c r="B31" s="126"/>
      <c r="C31" s="113"/>
      <c r="D31" s="114"/>
      <c r="E31" s="111"/>
      <c r="F31" s="111"/>
      <c r="G31" s="111"/>
      <c r="H31" s="111"/>
      <c r="I31" s="111"/>
      <c r="J31" s="111"/>
      <c r="K31" s="111"/>
      <c r="L31" s="111"/>
    </row>
    <row r="32" spans="1:15" ht="15.75" x14ac:dyDescent="0.25">
      <c r="A32" s="112"/>
      <c r="B32" s="126"/>
      <c r="C32" s="113"/>
      <c r="D32" s="114"/>
      <c r="E32" s="111"/>
      <c r="F32" s="111"/>
      <c r="G32" s="111"/>
      <c r="H32" s="111"/>
      <c r="I32" s="111"/>
      <c r="J32" s="111"/>
      <c r="K32" s="111"/>
      <c r="L32" s="111"/>
    </row>
    <row r="33" spans="1:12" ht="15.75" x14ac:dyDescent="0.25">
      <c r="A33" s="112"/>
      <c r="B33" s="126"/>
      <c r="C33" s="113"/>
      <c r="D33" s="113"/>
      <c r="E33" s="114"/>
      <c r="F33" s="113"/>
      <c r="G33" s="115"/>
      <c r="H33" s="115"/>
      <c r="I33" s="115"/>
      <c r="J33" s="115"/>
      <c r="K33" s="115"/>
      <c r="L33" s="111"/>
    </row>
    <row r="34" spans="1:12" ht="15.75" x14ac:dyDescent="0.25">
      <c r="A34" s="112"/>
      <c r="B34" s="127"/>
      <c r="C34" s="113"/>
      <c r="D34" s="113"/>
      <c r="E34" s="114"/>
      <c r="F34" s="113"/>
      <c r="G34" s="115"/>
      <c r="H34" s="115"/>
      <c r="I34" s="115"/>
      <c r="J34" s="115"/>
      <c r="K34" s="115"/>
      <c r="L34" s="111"/>
    </row>
    <row r="35" spans="1:12" ht="15.75" x14ac:dyDescent="0.25">
      <c r="A35" s="112"/>
      <c r="B35" s="126"/>
      <c r="C35" s="113"/>
      <c r="D35" s="113"/>
      <c r="E35" s="114"/>
      <c r="F35" s="113"/>
      <c r="G35" s="115"/>
      <c r="H35" s="115"/>
      <c r="I35" s="115"/>
      <c r="J35" s="115"/>
      <c r="K35" s="115"/>
      <c r="L35" s="111"/>
    </row>
    <row r="36" spans="1:12" ht="15.75" x14ac:dyDescent="0.25">
      <c r="A36" s="112"/>
      <c r="B36" s="126"/>
      <c r="C36" s="113"/>
      <c r="D36" s="113"/>
      <c r="E36" s="114"/>
      <c r="F36" s="113"/>
      <c r="G36" s="115"/>
      <c r="H36" s="115"/>
      <c r="I36" s="115"/>
      <c r="J36" s="115"/>
      <c r="K36" s="115"/>
      <c r="L36" s="111"/>
    </row>
    <row r="37" spans="1:12" ht="15.75" x14ac:dyDescent="0.25">
      <c r="A37" s="112"/>
      <c r="B37" s="126"/>
      <c r="C37" s="113"/>
      <c r="D37" s="113"/>
      <c r="E37" s="114"/>
      <c r="F37" s="113"/>
      <c r="G37" s="115"/>
      <c r="H37" s="115"/>
      <c r="I37" s="115"/>
      <c r="J37" s="115"/>
      <c r="K37" s="115"/>
      <c r="L37" s="119"/>
    </row>
    <row r="38" spans="1:12" ht="15.75" x14ac:dyDescent="0.25">
      <c r="A38" s="112"/>
      <c r="B38" s="126"/>
      <c r="C38" s="113"/>
      <c r="D38" s="113"/>
      <c r="E38" s="114"/>
      <c r="F38" s="113"/>
      <c r="G38" s="115"/>
      <c r="H38" s="115"/>
      <c r="I38" s="115"/>
      <c r="J38" s="115"/>
      <c r="K38" s="115"/>
      <c r="L38" s="115"/>
    </row>
    <row r="39" spans="1:12" ht="15.75" x14ac:dyDescent="0.25">
      <c r="A39" s="112"/>
      <c r="B39" s="126"/>
      <c r="C39" s="113"/>
      <c r="D39" s="113"/>
      <c r="E39" s="114"/>
      <c r="F39" s="113"/>
      <c r="G39" s="115"/>
      <c r="H39" s="115"/>
      <c r="I39" s="115"/>
      <c r="J39" s="115"/>
      <c r="K39" s="115"/>
      <c r="L39" s="110"/>
    </row>
    <row r="40" spans="1:12" ht="15.75" x14ac:dyDescent="0.25">
      <c r="A40" s="112"/>
      <c r="B40" s="126"/>
      <c r="C40" s="113"/>
      <c r="D40" s="116"/>
      <c r="E40" s="123"/>
      <c r="F40" s="122"/>
      <c r="G40" s="123"/>
      <c r="H40" s="115"/>
      <c r="I40" s="123"/>
      <c r="J40" s="123"/>
      <c r="K40" s="123"/>
      <c r="L40" s="110"/>
    </row>
    <row r="41" spans="1:12" ht="15.75" x14ac:dyDescent="0.25">
      <c r="A41" s="112"/>
      <c r="B41" s="126"/>
      <c r="C41" s="113"/>
      <c r="D41" s="113"/>
      <c r="E41" s="121"/>
      <c r="F41" s="120"/>
      <c r="G41" s="110"/>
      <c r="H41" s="110"/>
      <c r="I41" s="110"/>
      <c r="J41" s="110"/>
      <c r="K41" s="110"/>
      <c r="L41" s="115"/>
    </row>
    <row r="42" spans="1:12" ht="15.75" x14ac:dyDescent="0.25">
      <c r="A42" s="112"/>
      <c r="B42" s="126"/>
      <c r="C42" s="113"/>
      <c r="D42" s="113"/>
      <c r="E42" s="114"/>
      <c r="F42" s="113"/>
      <c r="G42" s="115"/>
      <c r="H42" s="115"/>
      <c r="I42" s="115"/>
      <c r="J42" s="115"/>
      <c r="K42" s="115"/>
      <c r="L42" s="115"/>
    </row>
    <row r="43" spans="1:12" ht="15.75" x14ac:dyDescent="0.25">
      <c r="A43" s="112"/>
      <c r="B43" s="126"/>
      <c r="C43" s="113"/>
      <c r="D43" s="113"/>
      <c r="E43" s="114"/>
      <c r="F43" s="113"/>
      <c r="G43" s="115"/>
      <c r="H43" s="115"/>
      <c r="I43" s="115"/>
      <c r="J43" s="115"/>
      <c r="K43" s="115"/>
      <c r="L43" s="115"/>
    </row>
    <row r="44" spans="1:12" ht="15.75" x14ac:dyDescent="0.25">
      <c r="A44" s="112"/>
      <c r="B44" s="126"/>
      <c r="C44" s="113"/>
      <c r="D44" s="113"/>
      <c r="E44" s="114"/>
      <c r="F44" s="113"/>
      <c r="G44" s="115"/>
      <c r="H44" s="115"/>
      <c r="I44" s="115"/>
      <c r="J44" s="115"/>
      <c r="K44" s="115"/>
      <c r="L44" s="115"/>
    </row>
    <row r="45" spans="1:12" ht="15.75" x14ac:dyDescent="0.25">
      <c r="A45" s="112"/>
      <c r="B45" s="126"/>
      <c r="C45" s="113"/>
      <c r="D45" s="113"/>
      <c r="E45" s="114"/>
      <c r="F45" s="113"/>
      <c r="G45" s="115"/>
      <c r="H45" s="115"/>
      <c r="I45" s="115"/>
      <c r="J45" s="115"/>
      <c r="K45" s="115"/>
      <c r="L45" s="111"/>
    </row>
    <row r="46" spans="1:12" ht="15.75" x14ac:dyDescent="0.25">
      <c r="A46" s="112"/>
      <c r="B46" s="126"/>
      <c r="C46" s="113"/>
      <c r="D46" s="113"/>
      <c r="E46" s="114"/>
      <c r="F46" s="113"/>
      <c r="G46" s="115"/>
      <c r="H46" s="115"/>
      <c r="I46" s="115"/>
      <c r="J46" s="115"/>
      <c r="K46" s="115"/>
      <c r="L46" s="115"/>
    </row>
    <row r="47" spans="1:12" ht="15.75" x14ac:dyDescent="0.25">
      <c r="A47" s="112"/>
      <c r="B47" s="126"/>
      <c r="C47" s="113"/>
      <c r="D47" s="113"/>
      <c r="E47" s="114"/>
      <c r="F47" s="113"/>
      <c r="G47" s="115"/>
      <c r="H47" s="115"/>
      <c r="I47" s="115"/>
      <c r="J47" s="115"/>
      <c r="K47" s="115"/>
      <c r="L47" s="111"/>
    </row>
    <row r="48" spans="1:12" ht="15.75" x14ac:dyDescent="0.25">
      <c r="A48" s="112"/>
      <c r="B48" s="126"/>
      <c r="C48" s="113"/>
      <c r="D48" s="113"/>
      <c r="E48" s="114"/>
      <c r="F48" s="113"/>
      <c r="G48" s="115"/>
      <c r="H48" s="115"/>
      <c r="I48" s="115"/>
      <c r="J48" s="115"/>
      <c r="K48" s="115"/>
      <c r="L48" s="115"/>
    </row>
    <row r="49" spans="1:12" ht="15.75" x14ac:dyDescent="0.25">
      <c r="A49" s="112"/>
      <c r="B49" s="126"/>
      <c r="C49" s="113"/>
      <c r="D49" s="113"/>
      <c r="E49" s="114"/>
      <c r="F49" s="113"/>
      <c r="G49" s="115"/>
      <c r="H49" s="115"/>
      <c r="I49" s="115"/>
      <c r="J49" s="115"/>
      <c r="K49" s="115"/>
      <c r="L49" s="115"/>
    </row>
    <row r="50" spans="1:12" ht="15.75" x14ac:dyDescent="0.25">
      <c r="A50" s="112"/>
      <c r="B50" s="126"/>
      <c r="C50" s="113"/>
      <c r="D50" s="122"/>
      <c r="E50" s="123"/>
      <c r="F50" s="122"/>
      <c r="G50" s="123"/>
      <c r="H50" s="123"/>
      <c r="I50" s="123"/>
      <c r="J50" s="123"/>
      <c r="K50" s="123"/>
      <c r="L50" s="115"/>
    </row>
    <row r="51" spans="1:12" ht="15.75" x14ac:dyDescent="0.25">
      <c r="A51" s="112"/>
      <c r="B51" s="126"/>
      <c r="C51" s="113"/>
      <c r="D51" s="113"/>
      <c r="E51" s="114"/>
      <c r="F51" s="113"/>
      <c r="G51" s="115"/>
      <c r="H51" s="115"/>
      <c r="I51" s="115"/>
      <c r="J51" s="115"/>
      <c r="K51" s="115"/>
      <c r="L51" s="115"/>
    </row>
    <row r="52" spans="1:12" ht="15.75" x14ac:dyDescent="0.25">
      <c r="A52" s="112"/>
      <c r="B52" s="126"/>
      <c r="C52" s="113"/>
      <c r="D52" s="113"/>
      <c r="E52" s="114"/>
      <c r="F52" s="113"/>
      <c r="G52" s="115"/>
      <c r="H52" s="115"/>
      <c r="I52" s="115"/>
      <c r="J52" s="115"/>
      <c r="K52" s="115"/>
      <c r="L52" s="119"/>
    </row>
    <row r="53" spans="1:12" ht="15.75" x14ac:dyDescent="0.25">
      <c r="A53" s="112"/>
      <c r="B53" s="126"/>
      <c r="C53" s="113"/>
      <c r="D53" s="116"/>
      <c r="E53" s="117"/>
      <c r="F53" s="116"/>
      <c r="G53" s="118"/>
      <c r="H53" s="118"/>
      <c r="I53" s="118"/>
      <c r="J53" s="118"/>
      <c r="K53" s="118"/>
      <c r="L53" s="119"/>
    </row>
    <row r="54" spans="1:12" ht="15.75" x14ac:dyDescent="0.25">
      <c r="A54" s="112"/>
      <c r="B54" s="126"/>
      <c r="C54" s="113"/>
      <c r="D54" s="122"/>
      <c r="E54" s="117"/>
      <c r="F54" s="116"/>
      <c r="G54" s="118"/>
      <c r="H54" s="118"/>
      <c r="I54" s="118"/>
      <c r="J54" s="118"/>
      <c r="K54" s="118"/>
      <c r="L54" s="111"/>
    </row>
    <row r="55" spans="1:12" ht="15.75" x14ac:dyDescent="0.25">
      <c r="A55" s="112"/>
      <c r="B55" s="126"/>
      <c r="C55" s="113"/>
      <c r="D55" s="120"/>
      <c r="E55" s="114"/>
      <c r="F55" s="113"/>
      <c r="G55" s="115"/>
      <c r="H55" s="115"/>
      <c r="I55" s="115"/>
      <c r="J55" s="115"/>
      <c r="K55" s="115"/>
      <c r="L55" s="115"/>
    </row>
    <row r="56" spans="1:12" ht="15.75" x14ac:dyDescent="0.25">
      <c r="A56" s="112"/>
      <c r="B56" s="126"/>
      <c r="C56" s="113"/>
      <c r="D56" s="113"/>
      <c r="E56" s="114"/>
      <c r="F56" s="113"/>
      <c r="G56" s="115"/>
      <c r="H56" s="115"/>
      <c r="I56" s="115"/>
      <c r="J56" s="115"/>
      <c r="K56" s="115"/>
      <c r="L56" s="115"/>
    </row>
    <row r="57" spans="1:12" ht="15.75" x14ac:dyDescent="0.25">
      <c r="A57" s="112"/>
      <c r="B57" s="126"/>
      <c r="C57" s="113"/>
      <c r="D57" s="113"/>
      <c r="E57" s="114"/>
      <c r="F57" s="113"/>
      <c r="G57" s="115"/>
      <c r="H57" s="115"/>
      <c r="I57" s="115"/>
      <c r="J57" s="115"/>
      <c r="K57" s="115"/>
      <c r="L57" s="119"/>
    </row>
    <row r="58" spans="1:12" ht="15.75" x14ac:dyDescent="0.25">
      <c r="A58" s="112"/>
      <c r="B58" s="126"/>
      <c r="C58" s="113"/>
      <c r="D58" s="113"/>
      <c r="E58" s="114"/>
      <c r="F58" s="113"/>
      <c r="G58" s="115"/>
      <c r="H58" s="115"/>
      <c r="I58" s="115"/>
      <c r="J58" s="115"/>
      <c r="K58" s="115"/>
      <c r="L58" s="115"/>
    </row>
    <row r="59" spans="1:12" ht="15.75" x14ac:dyDescent="0.25">
      <c r="A59" s="112"/>
      <c r="B59" s="126"/>
      <c r="C59" s="113"/>
      <c r="D59" s="113"/>
      <c r="E59" s="114"/>
      <c r="F59" s="113"/>
      <c r="G59" s="115"/>
      <c r="H59" s="115"/>
      <c r="I59" s="115"/>
      <c r="J59" s="115"/>
      <c r="K59" s="115"/>
      <c r="L59" s="111"/>
    </row>
    <row r="60" spans="1:12" ht="15.75" x14ac:dyDescent="0.25">
      <c r="A60" s="112"/>
      <c r="B60" s="126"/>
      <c r="C60" s="113"/>
      <c r="D60" s="113"/>
      <c r="E60" s="114"/>
      <c r="F60" s="113"/>
      <c r="G60" s="115"/>
      <c r="H60" s="115"/>
      <c r="I60" s="115"/>
      <c r="J60" s="115"/>
      <c r="K60" s="115"/>
      <c r="L60" s="115"/>
    </row>
    <row r="61" spans="1:12" ht="15.75" x14ac:dyDescent="0.25">
      <c r="A61" s="112"/>
      <c r="B61" s="126"/>
      <c r="C61" s="113"/>
      <c r="D61" s="114"/>
      <c r="E61" s="114"/>
      <c r="F61" s="122"/>
      <c r="G61" s="115"/>
      <c r="H61" s="115"/>
      <c r="I61" s="115"/>
      <c r="J61" s="115"/>
      <c r="K61" s="115"/>
      <c r="L61" s="115"/>
    </row>
  </sheetData>
  <sortState ref="A2:O27">
    <sortCondition ref="O2:O27"/>
  </sortState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42"/>
  <sheetViews>
    <sheetView workbookViewId="0">
      <selection activeCell="O6" sqref="A2:O6"/>
    </sheetView>
  </sheetViews>
  <sheetFormatPr defaultRowHeight="15" x14ac:dyDescent="0.25"/>
  <cols>
    <col min="1" max="1" width="10.42578125" style="14" bestFit="1" customWidth="1"/>
    <col min="5" max="5" width="11.28515625" customWidth="1"/>
    <col min="7" max="7" width="17.28515625" bestFit="1" customWidth="1"/>
    <col min="8" max="8" width="12.7109375" bestFit="1" customWidth="1"/>
    <col min="9" max="9" width="12.28515625" bestFit="1" customWidth="1"/>
    <col min="10" max="10" width="11" bestFit="1" customWidth="1"/>
    <col min="11" max="11" width="27.140625" bestFit="1" customWidth="1"/>
    <col min="12" max="12" width="12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27" customHeight="1" x14ac:dyDescent="0.25">
      <c r="A1" s="89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89" t="s">
        <v>7</v>
      </c>
      <c r="L1" s="8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4</v>
      </c>
      <c r="B2" s="32">
        <v>0.36875000000000002</v>
      </c>
      <c r="C2" s="33" t="s">
        <v>191</v>
      </c>
      <c r="D2" s="42" t="s">
        <v>10</v>
      </c>
      <c r="E2" s="35" t="s">
        <v>11</v>
      </c>
      <c r="F2" s="42" t="s">
        <v>21</v>
      </c>
      <c r="G2" s="78" t="s">
        <v>256</v>
      </c>
      <c r="H2" s="78" t="s">
        <v>23</v>
      </c>
      <c r="I2" s="78" t="s">
        <v>278</v>
      </c>
      <c r="J2" s="78" t="s">
        <v>279</v>
      </c>
      <c r="K2" s="78" t="s">
        <v>529</v>
      </c>
      <c r="L2" s="79" t="s">
        <v>9</v>
      </c>
      <c r="M2" s="207">
        <f t="shared" ref="M2:M7" si="0">VLOOKUP(A2,maincorescores,14)</f>
        <v>0.66481481481481486</v>
      </c>
      <c r="N2" s="215">
        <f t="shared" ref="N2:N7" si="1">VLOOKUP(A2,maincorescores,15)</f>
        <v>66</v>
      </c>
      <c r="O2" s="21">
        <f t="shared" ref="O2:O7" si="2">RANK(M2,M$2:M$27)</f>
        <v>1</v>
      </c>
    </row>
    <row r="3" spans="1:15" ht="15.75" x14ac:dyDescent="0.25">
      <c r="A3" s="41">
        <v>2</v>
      </c>
      <c r="B3" s="32">
        <v>0.35902777777777778</v>
      </c>
      <c r="C3" s="33" t="s">
        <v>191</v>
      </c>
      <c r="D3" s="33" t="s">
        <v>10</v>
      </c>
      <c r="E3" s="34" t="s">
        <v>11</v>
      </c>
      <c r="F3" s="33" t="s">
        <v>21</v>
      </c>
      <c r="G3" s="26" t="s">
        <v>77</v>
      </c>
      <c r="H3" s="26" t="s">
        <v>78</v>
      </c>
      <c r="I3" s="26" t="s">
        <v>82</v>
      </c>
      <c r="J3" s="26" t="s">
        <v>476</v>
      </c>
      <c r="K3" s="26" t="s">
        <v>83</v>
      </c>
      <c r="L3" s="80" t="s">
        <v>9</v>
      </c>
      <c r="M3" s="207">
        <f t="shared" si="0"/>
        <v>0.66111111111111109</v>
      </c>
      <c r="N3" s="215">
        <f t="shared" si="1"/>
        <v>66</v>
      </c>
      <c r="O3" s="21">
        <f t="shared" si="2"/>
        <v>2</v>
      </c>
    </row>
    <row r="4" spans="1:15" ht="15.75" x14ac:dyDescent="0.25">
      <c r="A4" s="41">
        <v>5</v>
      </c>
      <c r="B4" s="32">
        <v>0.37361111111111101</v>
      </c>
      <c r="C4" s="33" t="s">
        <v>191</v>
      </c>
      <c r="D4" s="33" t="s">
        <v>10</v>
      </c>
      <c r="E4" s="34" t="s">
        <v>11</v>
      </c>
      <c r="F4" s="33" t="s">
        <v>21</v>
      </c>
      <c r="G4" s="26" t="s">
        <v>399</v>
      </c>
      <c r="H4" s="26" t="s">
        <v>405</v>
      </c>
      <c r="I4" s="26" t="s">
        <v>421</v>
      </c>
      <c r="J4" s="26" t="s">
        <v>422</v>
      </c>
      <c r="K4" s="26" t="s">
        <v>423</v>
      </c>
      <c r="L4" s="26" t="s">
        <v>9</v>
      </c>
      <c r="M4" s="207">
        <f t="shared" si="0"/>
        <v>0.64629629629629626</v>
      </c>
      <c r="N4" s="215">
        <f t="shared" si="1"/>
        <v>65</v>
      </c>
      <c r="O4" s="21">
        <f t="shared" si="2"/>
        <v>3</v>
      </c>
    </row>
    <row r="5" spans="1:15" ht="15.75" x14ac:dyDescent="0.25">
      <c r="A5" s="41">
        <v>3</v>
      </c>
      <c r="B5" s="32">
        <v>0.36388888888888898</v>
      </c>
      <c r="C5" s="33" t="s">
        <v>191</v>
      </c>
      <c r="D5" s="33" t="s">
        <v>10</v>
      </c>
      <c r="E5" s="34" t="s">
        <v>11</v>
      </c>
      <c r="F5" s="33" t="s">
        <v>21</v>
      </c>
      <c r="G5" s="26" t="s">
        <v>398</v>
      </c>
      <c r="H5" s="26" t="s">
        <v>23</v>
      </c>
      <c r="I5" s="26" t="s">
        <v>454</v>
      </c>
      <c r="J5" s="26" t="s">
        <v>455</v>
      </c>
      <c r="K5" s="26" t="s">
        <v>528</v>
      </c>
      <c r="L5" s="26" t="s">
        <v>9</v>
      </c>
      <c r="M5" s="207">
        <f t="shared" si="0"/>
        <v>0.64074074074074072</v>
      </c>
      <c r="N5" s="215">
        <f t="shared" si="1"/>
        <v>64</v>
      </c>
      <c r="O5" s="21">
        <f t="shared" si="2"/>
        <v>4</v>
      </c>
    </row>
    <row r="6" spans="1:15" ht="15.75" x14ac:dyDescent="0.25">
      <c r="A6" s="41">
        <v>6</v>
      </c>
      <c r="B6" s="32">
        <v>0.37847222222222199</v>
      </c>
      <c r="C6" s="33" t="s">
        <v>191</v>
      </c>
      <c r="D6" s="33" t="s">
        <v>10</v>
      </c>
      <c r="E6" s="34" t="s">
        <v>11</v>
      </c>
      <c r="F6" s="33" t="s">
        <v>21</v>
      </c>
      <c r="G6" s="26" t="s">
        <v>22</v>
      </c>
      <c r="H6" s="26" t="s">
        <v>23</v>
      </c>
      <c r="I6" s="26" t="s">
        <v>24</v>
      </c>
      <c r="J6" s="26" t="s">
        <v>25</v>
      </c>
      <c r="K6" s="26" t="s">
        <v>26</v>
      </c>
      <c r="L6" s="79" t="s">
        <v>9</v>
      </c>
      <c r="M6" s="207">
        <f t="shared" si="0"/>
        <v>0.61481481481481481</v>
      </c>
      <c r="N6" s="215">
        <f t="shared" si="1"/>
        <v>61</v>
      </c>
      <c r="O6" s="21">
        <f t="shared" si="2"/>
        <v>5</v>
      </c>
    </row>
    <row r="7" spans="1:15" ht="15.75" x14ac:dyDescent="0.25">
      <c r="A7" s="128">
        <v>1</v>
      </c>
      <c r="B7" s="129">
        <v>0.35416666666666669</v>
      </c>
      <c r="C7" s="130" t="s">
        <v>191</v>
      </c>
      <c r="D7" s="130" t="s">
        <v>10</v>
      </c>
      <c r="E7" s="131" t="s">
        <v>11</v>
      </c>
      <c r="F7" s="130" t="s">
        <v>21</v>
      </c>
      <c r="G7" s="132" t="s">
        <v>207</v>
      </c>
      <c r="H7" s="132"/>
      <c r="I7" s="132" t="s">
        <v>234</v>
      </c>
      <c r="J7" s="132" t="s">
        <v>235</v>
      </c>
      <c r="K7" s="132" t="s">
        <v>236</v>
      </c>
      <c r="L7" s="132" t="s">
        <v>9</v>
      </c>
      <c r="M7" s="207" t="str">
        <f t="shared" si="0"/>
        <v>WD</v>
      </c>
      <c r="N7" s="215" t="str">
        <f t="shared" si="1"/>
        <v>WD</v>
      </c>
      <c r="O7" s="21" t="e">
        <f t="shared" si="2"/>
        <v>#VALUE!</v>
      </c>
    </row>
    <row r="8" spans="1:15" ht="15.75" x14ac:dyDescent="0.25">
      <c r="A8" s="112"/>
      <c r="B8" s="126"/>
      <c r="C8" s="113"/>
      <c r="D8" s="114"/>
      <c r="E8" s="114"/>
      <c r="F8" s="112"/>
      <c r="G8" s="111"/>
      <c r="H8" s="111"/>
      <c r="I8" s="111"/>
      <c r="J8" s="111"/>
      <c r="K8" s="111"/>
      <c r="L8" s="111"/>
    </row>
    <row r="9" spans="1:15" ht="15.75" x14ac:dyDescent="0.25">
      <c r="A9" s="112"/>
      <c r="B9" s="126"/>
      <c r="C9" s="113"/>
      <c r="D9" s="114"/>
      <c r="E9" s="111"/>
      <c r="F9" s="111"/>
      <c r="G9" s="115" t="s">
        <v>530</v>
      </c>
      <c r="H9" s="111"/>
      <c r="I9" s="111"/>
      <c r="J9" s="111"/>
      <c r="K9" s="111"/>
      <c r="L9" s="111"/>
    </row>
    <row r="10" spans="1:15" ht="15.75" x14ac:dyDescent="0.25">
      <c r="A10" s="112"/>
      <c r="B10" s="126"/>
      <c r="C10" s="113"/>
      <c r="D10" s="114"/>
      <c r="E10" s="111"/>
      <c r="F10" s="111"/>
      <c r="G10" s="111"/>
      <c r="H10" s="111"/>
      <c r="I10" s="111"/>
      <c r="J10" s="111"/>
      <c r="K10" s="111"/>
      <c r="L10" s="111"/>
    </row>
    <row r="11" spans="1:15" ht="15.75" x14ac:dyDescent="0.25">
      <c r="A11" s="112"/>
      <c r="B11" s="126"/>
      <c r="C11" s="113"/>
      <c r="D11" s="114"/>
      <c r="E11" s="111"/>
      <c r="F11" s="111"/>
      <c r="G11" s="111"/>
      <c r="H11" s="111"/>
      <c r="I11" s="111"/>
      <c r="J11" s="111"/>
      <c r="K11" s="111"/>
      <c r="L11" s="111"/>
    </row>
    <row r="12" spans="1:15" ht="15.75" x14ac:dyDescent="0.25">
      <c r="A12" s="112"/>
      <c r="B12" s="126"/>
      <c r="C12" s="113"/>
      <c r="D12" s="114"/>
      <c r="E12" s="111"/>
      <c r="F12" s="111"/>
      <c r="G12" s="111"/>
      <c r="H12" s="111"/>
      <c r="I12" s="111"/>
      <c r="J12" s="111"/>
      <c r="K12" s="111"/>
      <c r="L12" s="111"/>
    </row>
    <row r="13" spans="1:15" ht="15.75" x14ac:dyDescent="0.25">
      <c r="A13" s="112"/>
      <c r="B13" s="126"/>
      <c r="C13" s="113"/>
      <c r="D13" s="113"/>
      <c r="E13" s="114"/>
      <c r="F13" s="113"/>
      <c r="G13" s="115"/>
      <c r="H13" s="115"/>
      <c r="I13" s="115"/>
      <c r="J13" s="115"/>
      <c r="K13" s="115"/>
      <c r="L13" s="111"/>
    </row>
    <row r="14" spans="1:15" ht="15.75" x14ac:dyDescent="0.25">
      <c r="A14" s="112"/>
      <c r="B14" s="127"/>
      <c r="C14" s="113"/>
      <c r="D14" s="113"/>
      <c r="E14" s="114"/>
      <c r="F14" s="113"/>
      <c r="G14" s="115"/>
      <c r="H14" s="115"/>
      <c r="I14" s="115"/>
      <c r="J14" s="115"/>
      <c r="K14" s="115"/>
      <c r="L14" s="111"/>
    </row>
    <row r="15" spans="1:15" ht="15.75" x14ac:dyDescent="0.25">
      <c r="A15" s="112"/>
      <c r="B15" s="126"/>
      <c r="C15" s="113"/>
      <c r="D15" s="113"/>
      <c r="E15" s="114"/>
      <c r="F15" s="113"/>
      <c r="G15" s="115"/>
      <c r="H15" s="115"/>
      <c r="I15" s="115"/>
      <c r="J15" s="115"/>
      <c r="K15" s="115"/>
      <c r="L15" s="111"/>
    </row>
    <row r="16" spans="1:15" ht="15.75" x14ac:dyDescent="0.25">
      <c r="A16" s="112"/>
      <c r="B16" s="126"/>
      <c r="C16" s="113"/>
      <c r="D16" s="113"/>
      <c r="E16" s="114"/>
      <c r="F16" s="113"/>
      <c r="G16" s="115"/>
      <c r="H16" s="115"/>
      <c r="I16" s="115"/>
      <c r="J16" s="115"/>
      <c r="K16" s="115"/>
      <c r="L16" s="111"/>
    </row>
    <row r="17" spans="1:12" ht="15.75" x14ac:dyDescent="0.25">
      <c r="A17" s="112"/>
      <c r="B17" s="126"/>
      <c r="C17" s="113"/>
      <c r="D17" s="113"/>
      <c r="E17" s="114"/>
      <c r="F17" s="113"/>
      <c r="G17" s="115"/>
      <c r="H17" s="115"/>
      <c r="I17" s="115"/>
      <c r="J17" s="115"/>
      <c r="K17" s="115"/>
      <c r="L17" s="119"/>
    </row>
    <row r="18" spans="1:12" ht="15.75" x14ac:dyDescent="0.25">
      <c r="A18" s="112"/>
      <c r="B18" s="126"/>
      <c r="C18" s="113"/>
      <c r="D18" s="113"/>
      <c r="E18" s="114"/>
      <c r="F18" s="113"/>
      <c r="G18" s="115"/>
      <c r="H18" s="115"/>
      <c r="I18" s="115"/>
      <c r="J18" s="115"/>
      <c r="K18" s="115"/>
      <c r="L18" s="115"/>
    </row>
    <row r="19" spans="1:12" ht="15.75" x14ac:dyDescent="0.25">
      <c r="A19" s="112"/>
      <c r="B19" s="126"/>
      <c r="C19" s="113"/>
      <c r="D19" s="113"/>
      <c r="E19" s="114"/>
      <c r="F19" s="113"/>
      <c r="G19" s="115"/>
      <c r="H19" s="115"/>
      <c r="I19" s="115"/>
      <c r="J19" s="115"/>
      <c r="K19" s="115"/>
      <c r="L19" s="110"/>
    </row>
    <row r="20" spans="1:12" ht="15.75" x14ac:dyDescent="0.25">
      <c r="A20" s="112"/>
      <c r="B20" s="126"/>
      <c r="C20" s="113"/>
      <c r="D20" s="116"/>
      <c r="E20" s="123"/>
      <c r="F20" s="122"/>
      <c r="G20" s="123"/>
      <c r="H20" s="115"/>
      <c r="I20" s="123"/>
      <c r="J20" s="123"/>
      <c r="K20" s="123"/>
      <c r="L20" s="110"/>
    </row>
    <row r="21" spans="1:12" ht="15.75" x14ac:dyDescent="0.25">
      <c r="A21" s="112"/>
      <c r="B21" s="126"/>
      <c r="C21" s="113"/>
      <c r="D21" s="113"/>
      <c r="E21" s="121"/>
      <c r="F21" s="120"/>
      <c r="G21" s="110"/>
      <c r="H21" s="110"/>
      <c r="I21" s="110"/>
      <c r="J21" s="110"/>
      <c r="K21" s="110"/>
      <c r="L21" s="115"/>
    </row>
    <row r="22" spans="1:12" ht="15.75" x14ac:dyDescent="0.25">
      <c r="A22" s="112"/>
      <c r="B22" s="126"/>
      <c r="C22" s="113"/>
      <c r="D22" s="113"/>
      <c r="E22" s="114"/>
      <c r="F22" s="113"/>
      <c r="G22" s="115"/>
      <c r="H22" s="115"/>
      <c r="I22" s="115"/>
      <c r="J22" s="115"/>
      <c r="K22" s="115"/>
      <c r="L22" s="115"/>
    </row>
    <row r="23" spans="1:12" ht="15.75" x14ac:dyDescent="0.25">
      <c r="A23" s="112"/>
      <c r="B23" s="126"/>
      <c r="C23" s="113"/>
      <c r="D23" s="113"/>
      <c r="E23" s="114"/>
      <c r="F23" s="113"/>
      <c r="G23" s="115"/>
      <c r="H23" s="115"/>
      <c r="I23" s="115"/>
      <c r="J23" s="115"/>
      <c r="K23" s="115"/>
      <c r="L23" s="115"/>
    </row>
    <row r="24" spans="1:12" ht="15.75" x14ac:dyDescent="0.25">
      <c r="A24" s="112"/>
      <c r="B24" s="126"/>
      <c r="C24" s="113"/>
      <c r="D24" s="113"/>
      <c r="E24" s="114"/>
      <c r="F24" s="113"/>
      <c r="G24" s="115"/>
      <c r="H24" s="115"/>
      <c r="I24" s="115"/>
      <c r="J24" s="115"/>
      <c r="K24" s="115"/>
      <c r="L24" s="115"/>
    </row>
    <row r="25" spans="1:12" ht="15.75" x14ac:dyDescent="0.25">
      <c r="A25" s="112"/>
      <c r="B25" s="126"/>
      <c r="C25" s="113"/>
      <c r="D25" s="113"/>
      <c r="E25" s="114"/>
      <c r="F25" s="113"/>
      <c r="G25" s="115"/>
      <c r="H25" s="115"/>
      <c r="I25" s="115"/>
      <c r="J25" s="115"/>
      <c r="K25" s="115"/>
      <c r="L25" s="111"/>
    </row>
    <row r="26" spans="1:12" ht="15.75" x14ac:dyDescent="0.25">
      <c r="A26" s="112"/>
      <c r="B26" s="126"/>
      <c r="C26" s="113"/>
      <c r="D26" s="113"/>
      <c r="E26" s="114"/>
      <c r="F26" s="113"/>
      <c r="G26" s="115"/>
      <c r="H26" s="115"/>
      <c r="I26" s="115"/>
      <c r="J26" s="115"/>
      <c r="K26" s="115"/>
      <c r="L26" s="115"/>
    </row>
    <row r="27" spans="1:12" ht="15.75" x14ac:dyDescent="0.25">
      <c r="A27" s="112"/>
      <c r="B27" s="126"/>
      <c r="C27" s="113"/>
      <c r="D27" s="113"/>
      <c r="E27" s="114"/>
      <c r="F27" s="113"/>
      <c r="G27" s="115"/>
      <c r="H27" s="115"/>
      <c r="I27" s="115"/>
      <c r="J27" s="115"/>
      <c r="K27" s="115"/>
      <c r="L27" s="111"/>
    </row>
    <row r="28" spans="1:12" ht="15.75" x14ac:dyDescent="0.25">
      <c r="A28" s="112"/>
      <c r="B28" s="126"/>
      <c r="C28" s="113"/>
      <c r="D28" s="113"/>
      <c r="E28" s="114"/>
      <c r="F28" s="113"/>
      <c r="G28" s="115"/>
      <c r="H28" s="115"/>
      <c r="I28" s="115"/>
      <c r="J28" s="115"/>
      <c r="K28" s="115"/>
      <c r="L28" s="115"/>
    </row>
    <row r="29" spans="1:12" ht="15.75" x14ac:dyDescent="0.25">
      <c r="A29" s="112"/>
      <c r="B29" s="126"/>
      <c r="C29" s="113"/>
      <c r="D29" s="113"/>
      <c r="E29" s="114"/>
      <c r="F29" s="113"/>
      <c r="G29" s="115"/>
      <c r="H29" s="115"/>
      <c r="I29" s="115"/>
      <c r="J29" s="115"/>
      <c r="K29" s="115"/>
      <c r="L29" s="115"/>
    </row>
    <row r="30" spans="1:12" ht="15.75" x14ac:dyDescent="0.25">
      <c r="A30" s="112"/>
      <c r="B30" s="126"/>
      <c r="C30" s="113"/>
      <c r="D30" s="122"/>
      <c r="E30" s="123"/>
      <c r="F30" s="122"/>
      <c r="G30" s="123"/>
      <c r="H30" s="123"/>
      <c r="I30" s="123"/>
      <c r="J30" s="123"/>
      <c r="K30" s="123"/>
      <c r="L30" s="115"/>
    </row>
    <row r="31" spans="1:12" ht="15.75" x14ac:dyDescent="0.25">
      <c r="A31" s="112"/>
      <c r="B31" s="126"/>
      <c r="C31" s="113"/>
      <c r="D31" s="113"/>
      <c r="E31" s="114"/>
      <c r="F31" s="113"/>
      <c r="G31" s="115"/>
      <c r="H31" s="115"/>
      <c r="I31" s="115"/>
      <c r="J31" s="115"/>
      <c r="K31" s="115"/>
      <c r="L31" s="115"/>
    </row>
    <row r="32" spans="1:12" ht="15.75" x14ac:dyDescent="0.25">
      <c r="A32" s="112"/>
      <c r="B32" s="126"/>
      <c r="C32" s="113"/>
      <c r="D32" s="113"/>
      <c r="E32" s="114"/>
      <c r="F32" s="113"/>
      <c r="G32" s="115"/>
      <c r="H32" s="115"/>
      <c r="I32" s="115"/>
      <c r="J32" s="115"/>
      <c r="K32" s="115"/>
      <c r="L32" s="119"/>
    </row>
    <row r="33" spans="1:12" ht="15.75" x14ac:dyDescent="0.25">
      <c r="A33" s="112"/>
      <c r="B33" s="126"/>
      <c r="C33" s="113"/>
      <c r="D33" s="116"/>
      <c r="E33" s="117"/>
      <c r="F33" s="116"/>
      <c r="G33" s="118"/>
      <c r="H33" s="118"/>
      <c r="I33" s="118"/>
      <c r="J33" s="118"/>
      <c r="K33" s="118"/>
      <c r="L33" s="119"/>
    </row>
    <row r="34" spans="1:12" ht="15.75" x14ac:dyDescent="0.25">
      <c r="A34" s="112"/>
      <c r="B34" s="126"/>
      <c r="C34" s="113"/>
      <c r="D34" s="122"/>
      <c r="E34" s="117"/>
      <c r="F34" s="116"/>
      <c r="G34" s="118"/>
      <c r="H34" s="118"/>
      <c r="I34" s="118"/>
      <c r="J34" s="118"/>
      <c r="K34" s="118"/>
      <c r="L34" s="111"/>
    </row>
    <row r="35" spans="1:12" ht="15.75" x14ac:dyDescent="0.25">
      <c r="A35" s="112"/>
      <c r="B35" s="126"/>
      <c r="C35" s="113"/>
      <c r="D35" s="120"/>
      <c r="E35" s="114"/>
      <c r="F35" s="113"/>
      <c r="G35" s="115"/>
      <c r="H35" s="115"/>
      <c r="I35" s="115"/>
      <c r="J35" s="115"/>
      <c r="K35" s="115"/>
      <c r="L35" s="115"/>
    </row>
    <row r="36" spans="1:12" ht="15.75" x14ac:dyDescent="0.25">
      <c r="A36" s="112"/>
      <c r="B36" s="126"/>
      <c r="C36" s="113"/>
      <c r="D36" s="113"/>
      <c r="E36" s="114"/>
      <c r="F36" s="113"/>
      <c r="G36" s="115"/>
      <c r="H36" s="115"/>
      <c r="I36" s="115"/>
      <c r="J36" s="115"/>
      <c r="K36" s="115"/>
      <c r="L36" s="115"/>
    </row>
    <row r="37" spans="1:12" ht="15.75" x14ac:dyDescent="0.25">
      <c r="A37" s="112"/>
      <c r="B37" s="126"/>
      <c r="C37" s="113"/>
      <c r="D37" s="113"/>
      <c r="E37" s="114"/>
      <c r="F37" s="113"/>
      <c r="G37" s="115"/>
      <c r="H37" s="115"/>
      <c r="I37" s="115"/>
      <c r="J37" s="115"/>
      <c r="K37" s="115"/>
      <c r="L37" s="119"/>
    </row>
    <row r="38" spans="1:12" ht="15.75" x14ac:dyDescent="0.25">
      <c r="A38" s="112"/>
      <c r="B38" s="126"/>
      <c r="C38" s="113"/>
      <c r="D38" s="113"/>
      <c r="E38" s="114"/>
      <c r="F38" s="113"/>
      <c r="G38" s="115"/>
      <c r="H38" s="115"/>
      <c r="I38" s="115"/>
      <c r="J38" s="115"/>
      <c r="K38" s="115"/>
      <c r="L38" s="115"/>
    </row>
    <row r="39" spans="1:12" ht="15.75" x14ac:dyDescent="0.25">
      <c r="A39" s="112"/>
      <c r="B39" s="126"/>
      <c r="C39" s="113"/>
      <c r="D39" s="113"/>
      <c r="E39" s="114"/>
      <c r="F39" s="113"/>
      <c r="G39" s="115"/>
      <c r="H39" s="115"/>
      <c r="I39" s="115"/>
      <c r="J39" s="115"/>
      <c r="K39" s="115"/>
      <c r="L39" s="111"/>
    </row>
    <row r="40" spans="1:12" ht="15.75" x14ac:dyDescent="0.25">
      <c r="A40" s="112"/>
      <c r="B40" s="126"/>
      <c r="C40" s="113"/>
      <c r="D40" s="113"/>
      <c r="E40" s="114"/>
      <c r="F40" s="113"/>
      <c r="G40" s="115"/>
      <c r="H40" s="115"/>
      <c r="I40" s="115"/>
      <c r="J40" s="115"/>
      <c r="K40" s="115"/>
      <c r="L40" s="115"/>
    </row>
    <row r="41" spans="1:12" ht="15.75" x14ac:dyDescent="0.25">
      <c r="A41" s="112"/>
      <c r="B41" s="126"/>
      <c r="C41" s="113"/>
      <c r="D41" s="114"/>
      <c r="E41" s="114"/>
      <c r="F41" s="122"/>
      <c r="G41" s="115"/>
      <c r="H41" s="115"/>
      <c r="I41" s="115"/>
      <c r="J41" s="115"/>
      <c r="K41" s="115"/>
      <c r="L41" s="115"/>
    </row>
    <row r="42" spans="1:12" x14ac:dyDescent="0.25">
      <c r="A42" s="124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</sheetData>
  <sortState ref="A2:O7">
    <sortCondition ref="O2:O7"/>
  </sortState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5"/>
  <sheetViews>
    <sheetView workbookViewId="0">
      <selection activeCell="O5" sqref="A1:O5"/>
    </sheetView>
  </sheetViews>
  <sheetFormatPr defaultRowHeight="15" x14ac:dyDescent="0.25"/>
  <cols>
    <col min="1" max="1" width="10.42578125" style="14" bestFit="1" customWidth="1"/>
    <col min="5" max="5" width="11.28515625" customWidth="1"/>
    <col min="7" max="7" width="22.42578125" bestFit="1" customWidth="1"/>
    <col min="8" max="8" width="12.7109375" bestFit="1" customWidth="1"/>
    <col min="9" max="9" width="12.28515625" bestFit="1" customWidth="1"/>
    <col min="10" max="10" width="12.140625" bestFit="1" customWidth="1"/>
    <col min="11" max="11" width="28.42578125" bestFit="1" customWidth="1"/>
    <col min="12" max="12" width="12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27" customHeight="1" x14ac:dyDescent="0.25">
      <c r="A1" s="89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89" t="s">
        <v>7</v>
      </c>
      <c r="L1" s="8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35</v>
      </c>
      <c r="B2" s="32">
        <v>0.54374999999999796</v>
      </c>
      <c r="C2" s="33" t="s">
        <v>191</v>
      </c>
      <c r="D2" s="33" t="s">
        <v>10</v>
      </c>
      <c r="E2" s="34" t="s">
        <v>12</v>
      </c>
      <c r="F2" s="33" t="s">
        <v>21</v>
      </c>
      <c r="G2" s="26" t="s">
        <v>293</v>
      </c>
      <c r="H2" s="26" t="s">
        <v>23</v>
      </c>
      <c r="I2" s="26" t="s">
        <v>294</v>
      </c>
      <c r="J2" s="26" t="s">
        <v>295</v>
      </c>
      <c r="K2" s="26" t="s">
        <v>296</v>
      </c>
      <c r="L2" s="79"/>
      <c r="M2" s="207" t="str">
        <f>VLOOKUP(A2,maincorescores,14)</f>
        <v>WD</v>
      </c>
      <c r="N2" s="215" t="str">
        <f>VLOOKUP(A2,maincorescores,15)</f>
        <v>WD</v>
      </c>
      <c r="O2" s="21" t="e">
        <f>RANK(M2,M$2:M$27)</f>
        <v>#VALUE!</v>
      </c>
    </row>
    <row r="3" spans="1:15" ht="15.75" x14ac:dyDescent="0.25">
      <c r="A3" s="41">
        <v>36</v>
      </c>
      <c r="B3" s="36">
        <v>0.54861111111110905</v>
      </c>
      <c r="C3" s="33" t="s">
        <v>191</v>
      </c>
      <c r="D3" s="33" t="s">
        <v>10</v>
      </c>
      <c r="E3" s="34" t="s">
        <v>12</v>
      </c>
      <c r="F3" s="33" t="s">
        <v>21</v>
      </c>
      <c r="G3" s="26" t="s">
        <v>207</v>
      </c>
      <c r="H3" s="26"/>
      <c r="I3" s="26" t="s">
        <v>237</v>
      </c>
      <c r="J3" s="26" t="s">
        <v>238</v>
      </c>
      <c r="K3" s="26" t="s">
        <v>239</v>
      </c>
      <c r="L3" s="79"/>
      <c r="M3" s="207">
        <f>VLOOKUP(A3,maincorescores,14)</f>
        <v>0.65625</v>
      </c>
      <c r="N3" s="215">
        <f>VLOOKUP(A3,maincorescores,15)</f>
        <v>53</v>
      </c>
      <c r="O3" s="21">
        <f>RANK(M3,M$2:M$27)</f>
        <v>2</v>
      </c>
    </row>
    <row r="4" spans="1:15" ht="15.75" x14ac:dyDescent="0.25">
      <c r="A4" s="41">
        <v>37</v>
      </c>
      <c r="B4" s="32">
        <v>0.55347222222222003</v>
      </c>
      <c r="C4" s="33" t="s">
        <v>191</v>
      </c>
      <c r="D4" s="33" t="s">
        <v>10</v>
      </c>
      <c r="E4" s="34" t="s">
        <v>12</v>
      </c>
      <c r="F4" s="33" t="s">
        <v>21</v>
      </c>
      <c r="G4" s="26" t="s">
        <v>77</v>
      </c>
      <c r="H4" s="26" t="s">
        <v>78</v>
      </c>
      <c r="I4" s="26" t="s">
        <v>87</v>
      </c>
      <c r="J4" s="26" t="s">
        <v>88</v>
      </c>
      <c r="K4" s="26" t="s">
        <v>89</v>
      </c>
      <c r="L4" s="79"/>
      <c r="M4" s="207">
        <f>VLOOKUP(A4,maincorescores,14)</f>
        <v>0.6958333333333333</v>
      </c>
      <c r="N4" s="215">
        <f>VLOOKUP(A4,maincorescores,15)</f>
        <v>56</v>
      </c>
      <c r="O4" s="21">
        <f>RANK(M4,M$2:M$27)</f>
        <v>1</v>
      </c>
    </row>
    <row r="5" spans="1:15" ht="15.75" x14ac:dyDescent="0.25">
      <c r="A5" s="41">
        <v>38</v>
      </c>
      <c r="B5" s="32">
        <v>0.55833333333333102</v>
      </c>
      <c r="C5" s="33" t="s">
        <v>191</v>
      </c>
      <c r="D5" s="33" t="s">
        <v>10</v>
      </c>
      <c r="E5" s="34" t="s">
        <v>12</v>
      </c>
      <c r="F5" s="33" t="s">
        <v>21</v>
      </c>
      <c r="G5" s="26" t="s">
        <v>399</v>
      </c>
      <c r="H5" s="26" t="s">
        <v>405</v>
      </c>
      <c r="I5" s="26" t="s">
        <v>424</v>
      </c>
      <c r="J5" s="26" t="s">
        <v>425</v>
      </c>
      <c r="K5" s="26" t="s">
        <v>426</v>
      </c>
      <c r="L5" s="79"/>
      <c r="M5" s="207">
        <f>VLOOKUP(A5,maincorescores,14)</f>
        <v>0.63958333333333328</v>
      </c>
      <c r="N5" s="215">
        <f>VLOOKUP(A5,maincorescores,15)</f>
        <v>52</v>
      </c>
      <c r="O5" s="21">
        <f>RANK(M5,M$2:M$27)</f>
        <v>3</v>
      </c>
    </row>
  </sheetData>
  <sortState ref="A2:O5">
    <sortCondition ref="A2:A5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3"/>
  <sheetViews>
    <sheetView zoomScale="80" zoomScaleNormal="80" workbookViewId="0">
      <selection activeCell="O7" sqref="A2:O7"/>
    </sheetView>
  </sheetViews>
  <sheetFormatPr defaultRowHeight="15" x14ac:dyDescent="0.25"/>
  <cols>
    <col min="1" max="1" width="10.42578125" style="14" bestFit="1" customWidth="1"/>
    <col min="5" max="5" width="11.28515625" customWidth="1"/>
    <col min="7" max="7" width="34.140625" bestFit="1" customWidth="1"/>
    <col min="8" max="8" width="28" bestFit="1" customWidth="1"/>
    <col min="9" max="9" width="12.28515625" bestFit="1" customWidth="1"/>
    <col min="10" max="10" width="13.42578125" bestFit="1" customWidth="1"/>
    <col min="11" max="11" width="28.28515625" bestFit="1" customWidth="1"/>
    <col min="12" max="12" width="12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27" customHeight="1" x14ac:dyDescent="0.25">
      <c r="A1" s="89" t="s">
        <v>204</v>
      </c>
      <c r="B1" s="86" t="s">
        <v>205</v>
      </c>
      <c r="C1" s="87" t="s">
        <v>206</v>
      </c>
      <c r="D1" s="88" t="s">
        <v>0</v>
      </c>
      <c r="E1" s="88" t="s">
        <v>1</v>
      </c>
      <c r="F1" s="89" t="s">
        <v>2</v>
      </c>
      <c r="G1" s="89" t="s">
        <v>3</v>
      </c>
      <c r="H1" s="89" t="s">
        <v>4</v>
      </c>
      <c r="I1" s="89" t="s">
        <v>5</v>
      </c>
      <c r="J1" s="89" t="s">
        <v>6</v>
      </c>
      <c r="K1" s="89" t="s">
        <v>7</v>
      </c>
      <c r="L1" s="89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47</v>
      </c>
      <c r="B2" s="32">
        <v>0.61180555555555205</v>
      </c>
      <c r="C2" s="33" t="s">
        <v>191</v>
      </c>
      <c r="D2" s="33" t="s">
        <v>10</v>
      </c>
      <c r="E2" s="34" t="s">
        <v>12</v>
      </c>
      <c r="F2" s="33" t="s">
        <v>46</v>
      </c>
      <c r="G2" s="26" t="s">
        <v>326</v>
      </c>
      <c r="H2" s="26" t="s">
        <v>327</v>
      </c>
      <c r="I2" s="26" t="s">
        <v>334</v>
      </c>
      <c r="J2" s="26" t="s">
        <v>335</v>
      </c>
      <c r="K2" s="26" t="s">
        <v>336</v>
      </c>
      <c r="L2" s="79"/>
      <c r="M2" s="207">
        <f t="shared" ref="M2:M23" si="0">VLOOKUP(A2,maincorescores,14)</f>
        <v>0.70416666666666672</v>
      </c>
      <c r="N2" s="215">
        <f t="shared" ref="N2:N23" si="1">VLOOKUP(A2,maincorescores,15)</f>
        <v>57</v>
      </c>
      <c r="O2" s="21">
        <f t="shared" ref="O2:O23" si="2">RANK(M2,M$2:M$27)</f>
        <v>1</v>
      </c>
    </row>
    <row r="3" spans="1:15" ht="15.75" x14ac:dyDescent="0.25">
      <c r="A3" s="41">
        <v>53</v>
      </c>
      <c r="B3" s="32">
        <v>0.64097222222221895</v>
      </c>
      <c r="C3" s="33" t="s">
        <v>191</v>
      </c>
      <c r="D3" s="42" t="s">
        <v>10</v>
      </c>
      <c r="E3" s="35" t="s">
        <v>12</v>
      </c>
      <c r="F3" s="42" t="s">
        <v>27</v>
      </c>
      <c r="G3" s="78" t="s">
        <v>256</v>
      </c>
      <c r="H3" s="78" t="s">
        <v>90</v>
      </c>
      <c r="I3" s="78" t="s">
        <v>82</v>
      </c>
      <c r="J3" s="78" t="s">
        <v>25</v>
      </c>
      <c r="K3" s="78" t="s">
        <v>265</v>
      </c>
      <c r="L3" s="80"/>
      <c r="M3" s="207">
        <f t="shared" si="0"/>
        <v>0.70208333333333328</v>
      </c>
      <c r="N3" s="215">
        <f t="shared" si="1"/>
        <v>57</v>
      </c>
      <c r="O3" s="21">
        <f t="shared" si="2"/>
        <v>2</v>
      </c>
    </row>
    <row r="4" spans="1:15" ht="15.75" x14ac:dyDescent="0.25">
      <c r="A4" s="41">
        <v>49</v>
      </c>
      <c r="B4" s="32">
        <v>0.62152777777777501</v>
      </c>
      <c r="C4" s="33" t="s">
        <v>191</v>
      </c>
      <c r="D4" s="33" t="s">
        <v>10</v>
      </c>
      <c r="E4" s="34" t="s">
        <v>12</v>
      </c>
      <c r="F4" s="33" t="s">
        <v>27</v>
      </c>
      <c r="G4" s="26" t="s">
        <v>300</v>
      </c>
      <c r="H4" s="26" t="s">
        <v>313</v>
      </c>
      <c r="I4" s="26" t="s">
        <v>484</v>
      </c>
      <c r="J4" s="26" t="s">
        <v>319</v>
      </c>
      <c r="K4" s="26" t="s">
        <v>320</v>
      </c>
      <c r="L4" s="26"/>
      <c r="M4" s="207">
        <f t="shared" si="0"/>
        <v>0.69166666666666665</v>
      </c>
      <c r="N4" s="215">
        <f t="shared" si="1"/>
        <v>55</v>
      </c>
      <c r="O4" s="21">
        <f t="shared" si="2"/>
        <v>3</v>
      </c>
    </row>
    <row r="5" spans="1:15" ht="15.75" x14ac:dyDescent="0.25">
      <c r="A5" s="41">
        <v>39</v>
      </c>
      <c r="B5" s="32">
        <v>0.563194444444442</v>
      </c>
      <c r="C5" s="33" t="s">
        <v>191</v>
      </c>
      <c r="D5" s="33" t="s">
        <v>10</v>
      </c>
      <c r="E5" s="34" t="s">
        <v>12</v>
      </c>
      <c r="F5" s="33" t="s">
        <v>27</v>
      </c>
      <c r="G5" s="26" t="s">
        <v>207</v>
      </c>
      <c r="H5" s="26" t="s">
        <v>220</v>
      </c>
      <c r="I5" s="26" t="s">
        <v>228</v>
      </c>
      <c r="J5" s="26" t="s">
        <v>229</v>
      </c>
      <c r="K5" s="26" t="s">
        <v>230</v>
      </c>
      <c r="L5" s="80"/>
      <c r="M5" s="207">
        <f t="shared" si="0"/>
        <v>0.66874999999999996</v>
      </c>
      <c r="N5" s="215">
        <f t="shared" si="1"/>
        <v>54</v>
      </c>
      <c r="O5" s="21">
        <f t="shared" si="2"/>
        <v>4</v>
      </c>
    </row>
    <row r="6" spans="1:15" ht="15.75" x14ac:dyDescent="0.25">
      <c r="A6" s="41">
        <v>46</v>
      </c>
      <c r="B6" s="32">
        <v>0.59722222222221899</v>
      </c>
      <c r="C6" s="33" t="s">
        <v>191</v>
      </c>
      <c r="D6" s="33" t="s">
        <v>10</v>
      </c>
      <c r="E6" s="34" t="s">
        <v>12</v>
      </c>
      <c r="F6" s="33" t="s">
        <v>27</v>
      </c>
      <c r="G6" s="26" t="s">
        <v>22</v>
      </c>
      <c r="H6" s="26" t="s">
        <v>22</v>
      </c>
      <c r="I6" s="26" t="s">
        <v>42</v>
      </c>
      <c r="J6" s="26" t="s">
        <v>43</v>
      </c>
      <c r="K6" s="26" t="s">
        <v>44</v>
      </c>
      <c r="L6" s="26"/>
      <c r="M6" s="207">
        <f t="shared" si="0"/>
        <v>0.66666666666666663</v>
      </c>
      <c r="N6" s="215">
        <f t="shared" si="1"/>
        <v>54</v>
      </c>
      <c r="O6" s="21">
        <f t="shared" si="2"/>
        <v>5</v>
      </c>
    </row>
    <row r="7" spans="1:15" ht="15.75" x14ac:dyDescent="0.25">
      <c r="A7" s="41">
        <v>52</v>
      </c>
      <c r="B7" s="32">
        <v>0.63611111111110796</v>
      </c>
      <c r="C7" s="33" t="s">
        <v>191</v>
      </c>
      <c r="D7" s="33" t="s">
        <v>10</v>
      </c>
      <c r="E7" s="34" t="s">
        <v>12</v>
      </c>
      <c r="F7" s="33" t="s">
        <v>27</v>
      </c>
      <c r="G7" s="26" t="s">
        <v>399</v>
      </c>
      <c r="H7" s="26" t="s">
        <v>405</v>
      </c>
      <c r="I7" s="26" t="s">
        <v>410</v>
      </c>
      <c r="J7" s="26" t="s">
        <v>411</v>
      </c>
      <c r="K7" s="26" t="s">
        <v>412</v>
      </c>
      <c r="L7" s="80"/>
      <c r="M7" s="207">
        <f t="shared" si="0"/>
        <v>0.66249999999999998</v>
      </c>
      <c r="N7" s="215">
        <f t="shared" si="1"/>
        <v>55</v>
      </c>
      <c r="O7" s="21">
        <f t="shared" si="2"/>
        <v>6</v>
      </c>
    </row>
    <row r="8" spans="1:15" ht="15.75" x14ac:dyDescent="0.25">
      <c r="A8" s="41">
        <v>57</v>
      </c>
      <c r="B8" s="32">
        <v>0.66041666666666299</v>
      </c>
      <c r="C8" s="33" t="s">
        <v>191</v>
      </c>
      <c r="D8" s="33" t="s">
        <v>10</v>
      </c>
      <c r="E8" s="34" t="s">
        <v>12</v>
      </c>
      <c r="F8" s="33" t="s">
        <v>27</v>
      </c>
      <c r="G8" s="26" t="s">
        <v>77</v>
      </c>
      <c r="H8" s="26" t="s">
        <v>90</v>
      </c>
      <c r="I8" s="26" t="s">
        <v>479</v>
      </c>
      <c r="J8" s="26" t="s">
        <v>115</v>
      </c>
      <c r="K8" s="26" t="s">
        <v>480</v>
      </c>
      <c r="L8" s="80"/>
      <c r="M8" s="207">
        <f t="shared" si="0"/>
        <v>0.66249999999999998</v>
      </c>
      <c r="N8" s="215">
        <f t="shared" si="1"/>
        <v>54</v>
      </c>
      <c r="O8" s="21">
        <f t="shared" si="2"/>
        <v>6</v>
      </c>
    </row>
    <row r="9" spans="1:15" ht="15.75" x14ac:dyDescent="0.25">
      <c r="A9" s="41">
        <v>48</v>
      </c>
      <c r="B9" s="32">
        <v>0.61666666666666303</v>
      </c>
      <c r="C9" s="33" t="s">
        <v>191</v>
      </c>
      <c r="D9" s="33" t="s">
        <v>10</v>
      </c>
      <c r="E9" s="34" t="s">
        <v>12</v>
      </c>
      <c r="F9" s="33" t="s">
        <v>46</v>
      </c>
      <c r="G9" s="26" t="s">
        <v>158</v>
      </c>
      <c r="H9" s="26" t="s">
        <v>159</v>
      </c>
      <c r="I9" s="26" t="s">
        <v>137</v>
      </c>
      <c r="J9" s="26" t="s">
        <v>169</v>
      </c>
      <c r="K9" s="26" t="s">
        <v>170</v>
      </c>
      <c r="L9" s="26"/>
      <c r="M9" s="207">
        <f t="shared" si="0"/>
        <v>0.65833333333333333</v>
      </c>
      <c r="N9" s="215">
        <f t="shared" si="1"/>
        <v>54</v>
      </c>
      <c r="O9" s="21">
        <f t="shared" si="2"/>
        <v>8</v>
      </c>
    </row>
    <row r="10" spans="1:15" ht="15.75" x14ac:dyDescent="0.25">
      <c r="A10" s="41">
        <v>58</v>
      </c>
      <c r="B10" s="32">
        <v>0.66527777777777397</v>
      </c>
      <c r="C10" s="33" t="s">
        <v>191</v>
      </c>
      <c r="D10" s="33" t="s">
        <v>10</v>
      </c>
      <c r="E10" s="34" t="s">
        <v>12</v>
      </c>
      <c r="F10" s="33" t="s">
        <v>27</v>
      </c>
      <c r="G10" s="26" t="s">
        <v>207</v>
      </c>
      <c r="H10" s="26" t="s">
        <v>208</v>
      </c>
      <c r="I10" s="26" t="s">
        <v>214</v>
      </c>
      <c r="J10" s="26" t="s">
        <v>215</v>
      </c>
      <c r="K10" s="26" t="s">
        <v>216</v>
      </c>
      <c r="L10" s="26"/>
      <c r="M10" s="207">
        <f t="shared" si="0"/>
        <v>0.65625</v>
      </c>
      <c r="N10" s="215">
        <f t="shared" si="1"/>
        <v>52</v>
      </c>
      <c r="O10" s="21">
        <f t="shared" si="2"/>
        <v>9</v>
      </c>
    </row>
    <row r="11" spans="1:15" ht="15.75" x14ac:dyDescent="0.25">
      <c r="A11" s="41">
        <v>54</v>
      </c>
      <c r="B11" s="32">
        <v>0.64583333333333004</v>
      </c>
      <c r="C11" s="33" t="s">
        <v>191</v>
      </c>
      <c r="D11" s="25" t="s">
        <v>10</v>
      </c>
      <c r="E11" s="35" t="s">
        <v>12</v>
      </c>
      <c r="F11" s="42" t="s">
        <v>27</v>
      </c>
      <c r="G11" s="78" t="s">
        <v>256</v>
      </c>
      <c r="H11" s="78" t="s">
        <v>266</v>
      </c>
      <c r="I11" s="78" t="s">
        <v>275</v>
      </c>
      <c r="J11" s="78" t="s">
        <v>276</v>
      </c>
      <c r="K11" s="78" t="s">
        <v>277</v>
      </c>
      <c r="L11" s="79"/>
      <c r="M11" s="207">
        <f t="shared" si="0"/>
        <v>0.6479166666666667</v>
      </c>
      <c r="N11" s="215">
        <f t="shared" si="1"/>
        <v>52</v>
      </c>
      <c r="O11" s="21">
        <f t="shared" si="2"/>
        <v>10</v>
      </c>
    </row>
    <row r="12" spans="1:15" ht="15.75" x14ac:dyDescent="0.25">
      <c r="A12" s="41">
        <v>40</v>
      </c>
      <c r="B12" s="32">
        <v>0.56805555555555298</v>
      </c>
      <c r="C12" s="33" t="s">
        <v>191</v>
      </c>
      <c r="D12" s="33" t="s">
        <v>10</v>
      </c>
      <c r="E12" s="34" t="s">
        <v>12</v>
      </c>
      <c r="F12" s="33" t="s">
        <v>27</v>
      </c>
      <c r="G12" s="26" t="s">
        <v>77</v>
      </c>
      <c r="H12" s="26" t="s">
        <v>101</v>
      </c>
      <c r="I12" s="26" t="s">
        <v>107</v>
      </c>
      <c r="J12" s="26" t="s">
        <v>108</v>
      </c>
      <c r="K12" s="26" t="s">
        <v>109</v>
      </c>
      <c r="L12" s="26"/>
      <c r="M12" s="207">
        <f t="shared" si="0"/>
        <v>0.64583333333333337</v>
      </c>
      <c r="N12" s="215">
        <f t="shared" si="1"/>
        <v>52</v>
      </c>
      <c r="O12" s="21">
        <f t="shared" si="2"/>
        <v>11</v>
      </c>
    </row>
    <row r="13" spans="1:15" ht="15.75" x14ac:dyDescent="0.25">
      <c r="A13" s="41">
        <v>43</v>
      </c>
      <c r="B13" s="32">
        <v>0.58263888888888604</v>
      </c>
      <c r="C13" s="33" t="s">
        <v>191</v>
      </c>
      <c r="D13" s="33" t="s">
        <v>10</v>
      </c>
      <c r="E13" s="37" t="s">
        <v>12</v>
      </c>
      <c r="F13" s="40" t="s">
        <v>46</v>
      </c>
      <c r="G13" s="77" t="s">
        <v>130</v>
      </c>
      <c r="H13" s="77" t="s">
        <v>131</v>
      </c>
      <c r="I13" s="77" t="s">
        <v>140</v>
      </c>
      <c r="J13" s="77" t="s">
        <v>141</v>
      </c>
      <c r="K13" s="77" t="s">
        <v>142</v>
      </c>
      <c r="L13" s="26"/>
      <c r="M13" s="207">
        <f t="shared" si="0"/>
        <v>0.63541666666666663</v>
      </c>
      <c r="N13" s="215">
        <f t="shared" si="1"/>
        <v>53</v>
      </c>
      <c r="O13" s="21">
        <f t="shared" si="2"/>
        <v>12</v>
      </c>
    </row>
    <row r="14" spans="1:15" ht="15.75" x14ac:dyDescent="0.25">
      <c r="A14" s="41">
        <v>60</v>
      </c>
      <c r="B14" s="32">
        <v>0.67499999999999605</v>
      </c>
      <c r="C14" s="33" t="s">
        <v>191</v>
      </c>
      <c r="D14" s="33" t="s">
        <v>10</v>
      </c>
      <c r="E14" s="34" t="s">
        <v>12</v>
      </c>
      <c r="F14" s="33" t="s">
        <v>46</v>
      </c>
      <c r="G14" s="26" t="s">
        <v>158</v>
      </c>
      <c r="H14" s="26" t="s">
        <v>171</v>
      </c>
      <c r="I14" s="26" t="s">
        <v>137</v>
      </c>
      <c r="J14" s="26" t="s">
        <v>179</v>
      </c>
      <c r="K14" s="26" t="s">
        <v>180</v>
      </c>
      <c r="L14" s="26"/>
      <c r="M14" s="207">
        <f t="shared" si="0"/>
        <v>0.62708333333333333</v>
      </c>
      <c r="N14" s="215">
        <f t="shared" si="1"/>
        <v>50</v>
      </c>
      <c r="O14" s="21">
        <f t="shared" si="2"/>
        <v>13</v>
      </c>
    </row>
    <row r="15" spans="1:15" ht="15.75" x14ac:dyDescent="0.25">
      <c r="A15" s="41">
        <v>44</v>
      </c>
      <c r="B15" s="32">
        <v>0.58749999999999702</v>
      </c>
      <c r="C15" s="33" t="s">
        <v>191</v>
      </c>
      <c r="D15" s="33" t="s">
        <v>10</v>
      </c>
      <c r="E15" s="34" t="s">
        <v>12</v>
      </c>
      <c r="F15" s="33" t="s">
        <v>27</v>
      </c>
      <c r="G15" s="26" t="s">
        <v>398</v>
      </c>
      <c r="H15" s="26" t="s">
        <v>101</v>
      </c>
      <c r="I15" s="26" t="s">
        <v>442</v>
      </c>
      <c r="J15" s="26" t="s">
        <v>443</v>
      </c>
      <c r="K15" s="26" t="s">
        <v>444</v>
      </c>
      <c r="L15" s="26"/>
      <c r="M15" s="207">
        <f t="shared" si="0"/>
        <v>0.62291666666666667</v>
      </c>
      <c r="N15" s="215">
        <f t="shared" si="1"/>
        <v>50</v>
      </c>
      <c r="O15" s="21">
        <f t="shared" si="2"/>
        <v>14</v>
      </c>
    </row>
    <row r="16" spans="1:15" ht="15.75" x14ac:dyDescent="0.25">
      <c r="A16" s="41">
        <v>56</v>
      </c>
      <c r="B16" s="32">
        <v>0.65555555555555201</v>
      </c>
      <c r="C16" s="33" t="s">
        <v>191</v>
      </c>
      <c r="D16" s="33" t="s">
        <v>10</v>
      </c>
      <c r="E16" s="34" t="s">
        <v>12</v>
      </c>
      <c r="F16" s="33" t="s">
        <v>27</v>
      </c>
      <c r="G16" s="26" t="s">
        <v>300</v>
      </c>
      <c r="H16" s="26" t="s">
        <v>301</v>
      </c>
      <c r="I16" s="26" t="s">
        <v>307</v>
      </c>
      <c r="J16" s="26" t="s">
        <v>308</v>
      </c>
      <c r="K16" s="26" t="s">
        <v>309</v>
      </c>
      <c r="L16" s="26"/>
      <c r="M16" s="207">
        <f t="shared" si="0"/>
        <v>0.61458333333333337</v>
      </c>
      <c r="N16" s="215">
        <f t="shared" si="1"/>
        <v>49</v>
      </c>
      <c r="O16" s="21">
        <f t="shared" si="2"/>
        <v>15</v>
      </c>
    </row>
    <row r="17" spans="1:15" ht="15.75" x14ac:dyDescent="0.25">
      <c r="A17" s="41">
        <v>55</v>
      </c>
      <c r="B17" s="32">
        <v>0.65069444444444102</v>
      </c>
      <c r="C17" s="33" t="s">
        <v>191</v>
      </c>
      <c r="D17" s="40" t="s">
        <v>10</v>
      </c>
      <c r="E17" s="34" t="s">
        <v>12</v>
      </c>
      <c r="F17" s="33" t="s">
        <v>27</v>
      </c>
      <c r="G17" s="26" t="s">
        <v>117</v>
      </c>
      <c r="H17" s="26" t="s">
        <v>118</v>
      </c>
      <c r="I17" s="26" t="s">
        <v>127</v>
      </c>
      <c r="J17" s="26" t="s">
        <v>128</v>
      </c>
      <c r="K17" s="26" t="s">
        <v>129</v>
      </c>
      <c r="L17" s="26"/>
      <c r="M17" s="207">
        <f t="shared" si="0"/>
        <v>0.60624999999999996</v>
      </c>
      <c r="N17" s="215">
        <f t="shared" si="1"/>
        <v>48</v>
      </c>
      <c r="O17" s="21">
        <f t="shared" si="2"/>
        <v>16</v>
      </c>
    </row>
    <row r="18" spans="1:15" ht="15.75" x14ac:dyDescent="0.25">
      <c r="A18" s="41">
        <v>45</v>
      </c>
      <c r="B18" s="32">
        <v>0.59236111111110801</v>
      </c>
      <c r="C18" s="33" t="s">
        <v>191</v>
      </c>
      <c r="D18" s="33" t="s">
        <v>10</v>
      </c>
      <c r="E18" s="34" t="s">
        <v>12</v>
      </c>
      <c r="F18" s="33" t="s">
        <v>27</v>
      </c>
      <c r="G18" s="26" t="s">
        <v>386</v>
      </c>
      <c r="H18" s="26" t="s">
        <v>387</v>
      </c>
      <c r="I18" s="26" t="s">
        <v>119</v>
      </c>
      <c r="J18" s="26" t="s">
        <v>394</v>
      </c>
      <c r="K18" s="26" t="s">
        <v>395</v>
      </c>
      <c r="L18" s="26"/>
      <c r="M18" s="207">
        <f t="shared" si="0"/>
        <v>0.60416666666666663</v>
      </c>
      <c r="N18" s="215">
        <f t="shared" si="1"/>
        <v>48</v>
      </c>
      <c r="O18" s="21">
        <f t="shared" si="2"/>
        <v>17</v>
      </c>
    </row>
    <row r="19" spans="1:15" ht="15.75" x14ac:dyDescent="0.25">
      <c r="A19" s="41">
        <v>41</v>
      </c>
      <c r="B19" s="32">
        <v>0.57291666666666397</v>
      </c>
      <c r="C19" s="33" t="s">
        <v>191</v>
      </c>
      <c r="D19" s="33" t="s">
        <v>10</v>
      </c>
      <c r="E19" s="34" t="s">
        <v>12</v>
      </c>
      <c r="F19" s="33" t="s">
        <v>46</v>
      </c>
      <c r="G19" s="26" t="s">
        <v>326</v>
      </c>
      <c r="H19" s="26" t="s">
        <v>341</v>
      </c>
      <c r="I19" s="26" t="s">
        <v>477</v>
      </c>
      <c r="J19" s="26" t="s">
        <v>339</v>
      </c>
      <c r="K19" s="26" t="s">
        <v>478</v>
      </c>
      <c r="L19" s="77"/>
      <c r="M19" s="207">
        <f t="shared" si="0"/>
        <v>0.57291666666666663</v>
      </c>
      <c r="N19" s="215">
        <f t="shared" si="1"/>
        <v>47</v>
      </c>
      <c r="O19" s="21">
        <f t="shared" si="2"/>
        <v>18</v>
      </c>
    </row>
    <row r="20" spans="1:15" ht="15.75" x14ac:dyDescent="0.25">
      <c r="A20" s="41">
        <v>59</v>
      </c>
      <c r="B20" s="32">
        <v>0.67013888888888495</v>
      </c>
      <c r="C20" s="33" t="s">
        <v>191</v>
      </c>
      <c r="D20" s="33" t="s">
        <v>10</v>
      </c>
      <c r="E20" s="34" t="s">
        <v>12</v>
      </c>
      <c r="F20" s="33" t="s">
        <v>27</v>
      </c>
      <c r="G20" s="26" t="s">
        <v>361</v>
      </c>
      <c r="H20" s="26" t="s">
        <v>361</v>
      </c>
      <c r="I20" s="26" t="s">
        <v>368</v>
      </c>
      <c r="J20" s="26" t="s">
        <v>369</v>
      </c>
      <c r="K20" s="26" t="s">
        <v>370</v>
      </c>
      <c r="L20" s="79"/>
      <c r="M20" s="207">
        <f t="shared" si="0"/>
        <v>0.57291666666666663</v>
      </c>
      <c r="N20" s="215">
        <f t="shared" si="1"/>
        <v>45</v>
      </c>
      <c r="O20" s="21">
        <f t="shared" si="2"/>
        <v>18</v>
      </c>
    </row>
    <row r="21" spans="1:15" ht="15.75" x14ac:dyDescent="0.25">
      <c r="A21" s="41">
        <v>42</v>
      </c>
      <c r="B21" s="32">
        <v>0.57777777777777495</v>
      </c>
      <c r="C21" s="33" t="s">
        <v>191</v>
      </c>
      <c r="D21" s="42" t="s">
        <v>10</v>
      </c>
      <c r="E21" s="24" t="s">
        <v>12</v>
      </c>
      <c r="F21" s="25" t="s">
        <v>46</v>
      </c>
      <c r="G21" s="24" t="s">
        <v>255</v>
      </c>
      <c r="H21" s="26" t="s">
        <v>47</v>
      </c>
      <c r="I21" s="24" t="s">
        <v>54</v>
      </c>
      <c r="J21" s="24" t="s">
        <v>55</v>
      </c>
      <c r="K21" s="24" t="s">
        <v>56</v>
      </c>
      <c r="L21" s="77"/>
      <c r="M21" s="207" t="str">
        <f t="shared" si="0"/>
        <v>wd</v>
      </c>
      <c r="N21" s="215" t="str">
        <f t="shared" si="1"/>
        <v>wd</v>
      </c>
      <c r="O21" s="21" t="e">
        <f t="shared" si="2"/>
        <v>#VALUE!</v>
      </c>
    </row>
    <row r="22" spans="1:15" ht="15.75" x14ac:dyDescent="0.25">
      <c r="A22" s="41">
        <v>50</v>
      </c>
      <c r="B22" s="32">
        <v>0.626388888888886</v>
      </c>
      <c r="C22" s="33" t="s">
        <v>191</v>
      </c>
      <c r="D22" s="25" t="s">
        <v>10</v>
      </c>
      <c r="E22" s="24" t="s">
        <v>12</v>
      </c>
      <c r="F22" s="25" t="s">
        <v>46</v>
      </c>
      <c r="G22" s="24" t="s">
        <v>255</v>
      </c>
      <c r="H22" s="24" t="s">
        <v>67</v>
      </c>
      <c r="I22" s="24" t="s">
        <v>64</v>
      </c>
      <c r="J22" s="24" t="s">
        <v>65</v>
      </c>
      <c r="K22" s="24" t="s">
        <v>66</v>
      </c>
      <c r="L22" s="26"/>
      <c r="M22" s="207" t="str">
        <f t="shared" si="0"/>
        <v>wd</v>
      </c>
      <c r="N22" s="215" t="str">
        <f t="shared" si="1"/>
        <v>wd</v>
      </c>
      <c r="O22" s="21" t="e">
        <f t="shared" si="2"/>
        <v>#VALUE!</v>
      </c>
    </row>
    <row r="23" spans="1:15" ht="15.75" x14ac:dyDescent="0.25">
      <c r="A23" s="41">
        <v>51</v>
      </c>
      <c r="B23" s="32">
        <v>0.63124999999999698</v>
      </c>
      <c r="C23" s="33" t="s">
        <v>191</v>
      </c>
      <c r="D23" s="33" t="s">
        <v>10</v>
      </c>
      <c r="E23" s="34" t="s">
        <v>12</v>
      </c>
      <c r="F23" s="33" t="s">
        <v>46</v>
      </c>
      <c r="G23" s="26" t="s">
        <v>374</v>
      </c>
      <c r="H23" s="26" t="s">
        <v>375</v>
      </c>
      <c r="I23" s="26" t="s">
        <v>381</v>
      </c>
      <c r="J23" s="26" t="s">
        <v>382</v>
      </c>
      <c r="K23" s="26" t="s">
        <v>383</v>
      </c>
      <c r="L23" s="26"/>
      <c r="M23" s="207" t="str">
        <f t="shared" si="0"/>
        <v>WD</v>
      </c>
      <c r="N23" s="215" t="str">
        <f t="shared" si="1"/>
        <v>WD</v>
      </c>
      <c r="O23" s="21" t="e">
        <f t="shared" si="2"/>
        <v>#VALUE!</v>
      </c>
    </row>
  </sheetData>
  <sortState ref="A2:O23">
    <sortCondition ref="O2:O23"/>
  </sortState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24"/>
  <sheetViews>
    <sheetView zoomScale="80" zoomScaleNormal="80" workbookViewId="0">
      <selection activeCell="N23" sqref="N23"/>
    </sheetView>
  </sheetViews>
  <sheetFormatPr defaultRowHeight="15" x14ac:dyDescent="0.25"/>
  <cols>
    <col min="1" max="1" width="9.140625" style="14"/>
    <col min="2" max="2" width="6.7109375" bestFit="1" customWidth="1"/>
    <col min="3" max="3" width="6.85546875" bestFit="1" customWidth="1"/>
    <col min="4" max="4" width="8.28515625" bestFit="1" customWidth="1"/>
    <col min="5" max="5" width="11.28515625" customWidth="1"/>
    <col min="7" max="7" width="34.140625" bestFit="1" customWidth="1"/>
    <col min="8" max="8" width="28.85546875" bestFit="1" customWidth="1"/>
    <col min="9" max="9" width="12.28515625" bestFit="1" customWidth="1"/>
    <col min="10" max="10" width="13.7109375" bestFit="1" customWidth="1"/>
    <col min="11" max="11" width="34.85546875" bestFit="1" customWidth="1"/>
    <col min="12" max="12" width="14.28515625" customWidth="1"/>
    <col min="13" max="13" width="8.85546875" style="109"/>
    <col min="14" max="14" width="8.85546875" style="216"/>
    <col min="15" max="15" width="10" style="109" bestFit="1" customWidth="1"/>
  </cols>
  <sheetData>
    <row r="1" spans="1:15" s="38" customFormat="1" ht="31.5" x14ac:dyDescent="0.25">
      <c r="A1" s="83" t="s">
        <v>204</v>
      </c>
      <c r="B1" s="82" t="s">
        <v>205</v>
      </c>
      <c r="C1" s="83" t="s">
        <v>206</v>
      </c>
      <c r="D1" s="84" t="s">
        <v>0</v>
      </c>
      <c r="E1" s="84" t="s">
        <v>1</v>
      </c>
      <c r="F1" s="85" t="s">
        <v>2</v>
      </c>
      <c r="G1" s="85" t="s">
        <v>3</v>
      </c>
      <c r="H1" s="85" t="s">
        <v>4</v>
      </c>
      <c r="I1" s="85" t="s">
        <v>5</v>
      </c>
      <c r="J1" s="85" t="s">
        <v>6</v>
      </c>
      <c r="K1" s="85" t="s">
        <v>7</v>
      </c>
      <c r="L1" s="85" t="s">
        <v>8</v>
      </c>
      <c r="M1" s="89" t="s">
        <v>502</v>
      </c>
      <c r="N1" s="214" t="s">
        <v>503</v>
      </c>
      <c r="O1" s="89" t="s">
        <v>504</v>
      </c>
    </row>
    <row r="2" spans="1:15" ht="15.75" x14ac:dyDescent="0.25">
      <c r="A2" s="41">
        <v>91</v>
      </c>
      <c r="B2" s="36">
        <v>0.54861111111110905</v>
      </c>
      <c r="C2" s="33" t="s">
        <v>192</v>
      </c>
      <c r="D2" s="33" t="s">
        <v>10</v>
      </c>
      <c r="E2" s="34" t="s">
        <v>11</v>
      </c>
      <c r="F2" s="33" t="s">
        <v>27</v>
      </c>
      <c r="G2" s="26" t="s">
        <v>399</v>
      </c>
      <c r="H2" s="26" t="s">
        <v>400</v>
      </c>
      <c r="I2" s="26" t="s">
        <v>401</v>
      </c>
      <c r="J2" s="26" t="s">
        <v>402</v>
      </c>
      <c r="K2" s="26" t="s">
        <v>403</v>
      </c>
      <c r="L2" s="26" t="s">
        <v>9</v>
      </c>
      <c r="M2" s="207">
        <f t="shared" ref="M2:M24" si="0">VLOOKUP(A2,maincorescores,14)</f>
        <v>0.68518518518518523</v>
      </c>
      <c r="N2" s="215">
        <f t="shared" ref="N2:N24" si="1">VLOOKUP(A2,maincorescores,15)</f>
        <v>68</v>
      </c>
      <c r="O2" s="21">
        <f t="shared" ref="O2:O24" si="2">RANK(M2,M$2:M$27)</f>
        <v>7</v>
      </c>
    </row>
    <row r="3" spans="1:15" ht="15.75" x14ac:dyDescent="0.25">
      <c r="A3" s="41">
        <v>92</v>
      </c>
      <c r="B3" s="32">
        <v>0.55347222222222003</v>
      </c>
      <c r="C3" s="33" t="s">
        <v>192</v>
      </c>
      <c r="D3" s="25" t="s">
        <v>10</v>
      </c>
      <c r="E3" s="24" t="s">
        <v>11</v>
      </c>
      <c r="F3" s="25" t="s">
        <v>46</v>
      </c>
      <c r="G3" s="26" t="s">
        <v>207</v>
      </c>
      <c r="H3" s="26" t="s">
        <v>208</v>
      </c>
      <c r="I3" s="26" t="s">
        <v>209</v>
      </c>
      <c r="J3" s="26" t="s">
        <v>210</v>
      </c>
      <c r="K3" s="26" t="s">
        <v>211</v>
      </c>
      <c r="L3" s="79"/>
      <c r="M3" s="207">
        <f t="shared" si="0"/>
        <v>0.68333333333333335</v>
      </c>
      <c r="N3" s="215">
        <f t="shared" si="1"/>
        <v>69</v>
      </c>
      <c r="O3" s="21">
        <f t="shared" si="2"/>
        <v>8</v>
      </c>
    </row>
    <row r="4" spans="1:15" ht="15.75" x14ac:dyDescent="0.25">
      <c r="A4" s="41">
        <v>93</v>
      </c>
      <c r="B4" s="32">
        <v>0.55833333333333102</v>
      </c>
      <c r="C4" s="33" t="s">
        <v>192</v>
      </c>
      <c r="D4" s="33" t="s">
        <v>10</v>
      </c>
      <c r="E4" s="34" t="s">
        <v>11</v>
      </c>
      <c r="F4" s="33" t="s">
        <v>385</v>
      </c>
      <c r="G4" s="26" t="s">
        <v>207</v>
      </c>
      <c r="H4" s="26" t="s">
        <v>220</v>
      </c>
      <c r="I4" s="26" t="s">
        <v>107</v>
      </c>
      <c r="J4" s="26" t="s">
        <v>221</v>
      </c>
      <c r="K4" s="26" t="s">
        <v>222</v>
      </c>
      <c r="L4" s="79"/>
      <c r="M4" s="207">
        <f t="shared" si="0"/>
        <v>0.67592592592592593</v>
      </c>
      <c r="N4" s="215">
        <f t="shared" si="1"/>
        <v>68</v>
      </c>
      <c r="O4" s="21">
        <f t="shared" si="2"/>
        <v>13</v>
      </c>
    </row>
    <row r="5" spans="1:15" ht="15.75" x14ac:dyDescent="0.25">
      <c r="A5" s="41">
        <v>94</v>
      </c>
      <c r="B5" s="32">
        <v>0.563194444444442</v>
      </c>
      <c r="C5" s="33" t="s">
        <v>192</v>
      </c>
      <c r="D5" s="33" t="s">
        <v>10</v>
      </c>
      <c r="E5" s="34" t="s">
        <v>11</v>
      </c>
      <c r="F5" s="33" t="s">
        <v>46</v>
      </c>
      <c r="G5" s="26" t="s">
        <v>158</v>
      </c>
      <c r="H5" s="26" t="s">
        <v>171</v>
      </c>
      <c r="I5" s="26" t="s">
        <v>87</v>
      </c>
      <c r="J5" s="26" t="s">
        <v>174</v>
      </c>
      <c r="K5" s="26" t="s">
        <v>175</v>
      </c>
      <c r="L5" s="80"/>
      <c r="M5" s="207" t="str">
        <f t="shared" si="0"/>
        <v>WD</v>
      </c>
      <c r="N5" s="215" t="str">
        <f t="shared" si="1"/>
        <v>WD</v>
      </c>
      <c r="O5" s="21" t="e">
        <f t="shared" si="2"/>
        <v>#VALUE!</v>
      </c>
    </row>
    <row r="6" spans="1:15" ht="15.75" x14ac:dyDescent="0.25">
      <c r="A6" s="41">
        <v>95</v>
      </c>
      <c r="B6" s="32">
        <v>0.56805555555555298</v>
      </c>
      <c r="C6" s="33" t="s">
        <v>192</v>
      </c>
      <c r="D6" s="33" t="s">
        <v>10</v>
      </c>
      <c r="E6" s="37" t="s">
        <v>11</v>
      </c>
      <c r="F6" s="40" t="s">
        <v>46</v>
      </c>
      <c r="G6" s="77" t="s">
        <v>130</v>
      </c>
      <c r="H6" s="77" t="s">
        <v>131</v>
      </c>
      <c r="I6" s="77" t="s">
        <v>134</v>
      </c>
      <c r="J6" s="77" t="s">
        <v>135</v>
      </c>
      <c r="K6" s="77" t="s">
        <v>136</v>
      </c>
      <c r="L6" s="26">
        <v>22642</v>
      </c>
      <c r="M6" s="207">
        <f t="shared" si="0"/>
        <v>0.6425925925925926</v>
      </c>
      <c r="N6" s="215">
        <f t="shared" si="1"/>
        <v>65</v>
      </c>
      <c r="O6" s="21">
        <f t="shared" si="2"/>
        <v>16</v>
      </c>
    </row>
    <row r="7" spans="1:15" ht="15.75" x14ac:dyDescent="0.25">
      <c r="A7" s="41">
        <v>96</v>
      </c>
      <c r="B7" s="32">
        <v>0.57291666666666397</v>
      </c>
      <c r="C7" s="33" t="s">
        <v>192</v>
      </c>
      <c r="D7" s="42" t="s">
        <v>10</v>
      </c>
      <c r="E7" s="34" t="s">
        <v>11</v>
      </c>
      <c r="F7" s="33" t="s">
        <v>46</v>
      </c>
      <c r="G7" s="26" t="s">
        <v>326</v>
      </c>
      <c r="H7" s="26" t="s">
        <v>327</v>
      </c>
      <c r="I7" s="26" t="s">
        <v>328</v>
      </c>
      <c r="J7" s="26" t="s">
        <v>329</v>
      </c>
      <c r="K7" s="26" t="s">
        <v>330</v>
      </c>
      <c r="L7" s="79"/>
      <c r="M7" s="207">
        <f t="shared" si="0"/>
        <v>0.70370370370370372</v>
      </c>
      <c r="N7" s="215">
        <f t="shared" si="1"/>
        <v>71</v>
      </c>
      <c r="O7" s="21">
        <f t="shared" si="2"/>
        <v>1</v>
      </c>
    </row>
    <row r="8" spans="1:15" ht="15.75" x14ac:dyDescent="0.25">
      <c r="A8" s="41">
        <v>97</v>
      </c>
      <c r="B8" s="32">
        <v>0.57777777777777495</v>
      </c>
      <c r="C8" s="33" t="s">
        <v>192</v>
      </c>
      <c r="D8" s="33" t="s">
        <v>10</v>
      </c>
      <c r="E8" s="34" t="s">
        <v>11</v>
      </c>
      <c r="F8" s="33" t="s">
        <v>27</v>
      </c>
      <c r="G8" s="26" t="s">
        <v>77</v>
      </c>
      <c r="H8" s="26" t="s">
        <v>90</v>
      </c>
      <c r="I8" s="26" t="s">
        <v>28</v>
      </c>
      <c r="J8" s="26" t="s">
        <v>93</v>
      </c>
      <c r="K8" s="26" t="s">
        <v>94</v>
      </c>
      <c r="L8" s="79"/>
      <c r="M8" s="207">
        <f t="shared" si="0"/>
        <v>0.69814814814814818</v>
      </c>
      <c r="N8" s="215">
        <f t="shared" si="1"/>
        <v>70</v>
      </c>
      <c r="O8" s="21">
        <f t="shared" si="2"/>
        <v>3</v>
      </c>
    </row>
    <row r="9" spans="1:15" ht="15.75" x14ac:dyDescent="0.25">
      <c r="A9" s="41">
        <v>98</v>
      </c>
      <c r="B9" s="32">
        <v>0.58263888888888604</v>
      </c>
      <c r="C9" s="33" t="s">
        <v>192</v>
      </c>
      <c r="D9" s="33" t="s">
        <v>10</v>
      </c>
      <c r="E9" s="37" t="s">
        <v>11</v>
      </c>
      <c r="F9" s="33" t="s">
        <v>27</v>
      </c>
      <c r="G9" s="26" t="s">
        <v>22</v>
      </c>
      <c r="H9" s="26" t="s">
        <v>22</v>
      </c>
      <c r="I9" s="26" t="s">
        <v>39</v>
      </c>
      <c r="J9" s="26" t="s">
        <v>40</v>
      </c>
      <c r="K9" s="26" t="s">
        <v>41</v>
      </c>
      <c r="L9" s="79"/>
      <c r="M9" s="207">
        <f t="shared" si="0"/>
        <v>0.68148148148148147</v>
      </c>
      <c r="N9" s="215">
        <f t="shared" si="1"/>
        <v>68</v>
      </c>
      <c r="O9" s="21">
        <f t="shared" si="2"/>
        <v>11</v>
      </c>
    </row>
    <row r="10" spans="1:15" ht="15.75" x14ac:dyDescent="0.25">
      <c r="A10" s="41">
        <v>99</v>
      </c>
      <c r="B10" s="32">
        <v>0.58749999999999702</v>
      </c>
      <c r="C10" s="33" t="s">
        <v>192</v>
      </c>
      <c r="D10" s="33" t="s">
        <v>10</v>
      </c>
      <c r="E10" s="34" t="s">
        <v>11</v>
      </c>
      <c r="F10" s="33" t="s">
        <v>27</v>
      </c>
      <c r="G10" s="26" t="s">
        <v>300</v>
      </c>
      <c r="H10" s="26" t="s">
        <v>301</v>
      </c>
      <c r="I10" s="26" t="s">
        <v>87</v>
      </c>
      <c r="J10" s="26" t="s">
        <v>302</v>
      </c>
      <c r="K10" s="26" t="s">
        <v>303</v>
      </c>
      <c r="L10" s="79"/>
      <c r="M10" s="207">
        <f t="shared" si="0"/>
        <v>0.67777777777777781</v>
      </c>
      <c r="N10" s="215">
        <f t="shared" si="1"/>
        <v>67</v>
      </c>
      <c r="O10" s="21">
        <f t="shared" si="2"/>
        <v>12</v>
      </c>
    </row>
    <row r="11" spans="1:15" ht="15.75" x14ac:dyDescent="0.25">
      <c r="A11" s="41">
        <v>100</v>
      </c>
      <c r="B11" s="32">
        <v>0.59236111111110801</v>
      </c>
      <c r="C11" s="33" t="s">
        <v>192</v>
      </c>
      <c r="D11" s="33" t="s">
        <v>10</v>
      </c>
      <c r="E11" s="34" t="s">
        <v>11</v>
      </c>
      <c r="F11" s="33" t="s">
        <v>27</v>
      </c>
      <c r="G11" s="26" t="s">
        <v>22</v>
      </c>
      <c r="H11" s="26" t="s">
        <v>23</v>
      </c>
      <c r="I11" s="26" t="s">
        <v>28</v>
      </c>
      <c r="J11" s="26" t="s">
        <v>29</v>
      </c>
      <c r="K11" s="26" t="s">
        <v>30</v>
      </c>
      <c r="L11" s="79"/>
      <c r="M11" s="207" t="str">
        <f t="shared" si="0"/>
        <v>WD</v>
      </c>
      <c r="N11" s="215" t="str">
        <f t="shared" si="1"/>
        <v>WD</v>
      </c>
      <c r="O11" s="21" t="e">
        <f t="shared" si="2"/>
        <v>#VALUE!</v>
      </c>
    </row>
    <row r="12" spans="1:15" ht="15.75" x14ac:dyDescent="0.25">
      <c r="A12" s="41">
        <v>101</v>
      </c>
      <c r="B12" s="32">
        <v>0.59722222222221899</v>
      </c>
      <c r="C12" s="33" t="s">
        <v>192</v>
      </c>
      <c r="D12" s="33" t="s">
        <v>10</v>
      </c>
      <c r="E12" s="34" t="s">
        <v>11</v>
      </c>
      <c r="F12" s="33" t="s">
        <v>46</v>
      </c>
      <c r="G12" s="26" t="s">
        <v>158</v>
      </c>
      <c r="H12" s="26" t="s">
        <v>159</v>
      </c>
      <c r="I12" s="26" t="s">
        <v>160</v>
      </c>
      <c r="J12" s="26" t="s">
        <v>161</v>
      </c>
      <c r="K12" s="26" t="s">
        <v>162</v>
      </c>
      <c r="L12" s="79"/>
      <c r="M12" s="207" t="str">
        <f t="shared" si="0"/>
        <v>WD</v>
      </c>
      <c r="N12" s="215" t="str">
        <f t="shared" si="1"/>
        <v>WD</v>
      </c>
      <c r="O12" s="21" t="e">
        <f t="shared" si="2"/>
        <v>#VALUE!</v>
      </c>
    </row>
    <row r="13" spans="1:15" ht="15.75" x14ac:dyDescent="0.25">
      <c r="A13" s="41">
        <v>102</v>
      </c>
      <c r="B13" s="32">
        <v>0.61180555555555205</v>
      </c>
      <c r="C13" s="33" t="s">
        <v>192</v>
      </c>
      <c r="D13" s="33" t="s">
        <v>10</v>
      </c>
      <c r="E13" s="34" t="s">
        <v>11</v>
      </c>
      <c r="F13" s="33" t="s">
        <v>27</v>
      </c>
      <c r="G13" s="26" t="s">
        <v>398</v>
      </c>
      <c r="H13" s="26" t="s">
        <v>101</v>
      </c>
      <c r="I13" s="26" t="s">
        <v>532</v>
      </c>
      <c r="J13" s="26" t="s">
        <v>436</v>
      </c>
      <c r="K13" s="26" t="s">
        <v>437</v>
      </c>
      <c r="L13" s="79"/>
      <c r="M13" s="207" t="str">
        <f t="shared" si="0"/>
        <v>WD</v>
      </c>
      <c r="N13" s="215" t="str">
        <f t="shared" si="1"/>
        <v>WD</v>
      </c>
      <c r="O13" s="21" t="e">
        <f t="shared" si="2"/>
        <v>#VALUE!</v>
      </c>
    </row>
    <row r="14" spans="1:15" ht="15.75" x14ac:dyDescent="0.25">
      <c r="A14" s="41">
        <v>103</v>
      </c>
      <c r="B14" s="32">
        <v>0.61666666666666303</v>
      </c>
      <c r="C14" s="33" t="s">
        <v>192</v>
      </c>
      <c r="D14" s="25" t="s">
        <v>10</v>
      </c>
      <c r="E14" s="24" t="s">
        <v>11</v>
      </c>
      <c r="F14" s="25" t="s">
        <v>46</v>
      </c>
      <c r="G14" s="24" t="s">
        <v>255</v>
      </c>
      <c r="H14" s="26" t="s">
        <v>47</v>
      </c>
      <c r="I14" s="24" t="s">
        <v>51</v>
      </c>
      <c r="J14" s="24" t="s">
        <v>52</v>
      </c>
      <c r="K14" s="24" t="s">
        <v>53</v>
      </c>
      <c r="L14" s="79"/>
      <c r="M14" s="207">
        <f t="shared" si="0"/>
        <v>0.69259259259259254</v>
      </c>
      <c r="N14" s="215">
        <f t="shared" si="1"/>
        <v>70</v>
      </c>
      <c r="O14" s="21">
        <f t="shared" si="2"/>
        <v>5</v>
      </c>
    </row>
    <row r="15" spans="1:15" ht="15.75" x14ac:dyDescent="0.25">
      <c r="A15" s="41">
        <v>104</v>
      </c>
      <c r="B15" s="32">
        <v>0.62152777777777501</v>
      </c>
      <c r="C15" s="33" t="s">
        <v>192</v>
      </c>
      <c r="D15" s="33" t="s">
        <v>10</v>
      </c>
      <c r="E15" s="34" t="s">
        <v>11</v>
      </c>
      <c r="F15" s="33" t="s">
        <v>27</v>
      </c>
      <c r="G15" s="26" t="s">
        <v>361</v>
      </c>
      <c r="H15" s="26" t="s">
        <v>361</v>
      </c>
      <c r="I15" s="26" t="s">
        <v>365</v>
      </c>
      <c r="J15" s="26" t="s">
        <v>366</v>
      </c>
      <c r="K15" s="26" t="s">
        <v>367</v>
      </c>
      <c r="L15" s="79"/>
      <c r="M15" s="207" t="str">
        <f t="shared" si="0"/>
        <v>WD</v>
      </c>
      <c r="N15" s="215" t="str">
        <f t="shared" si="1"/>
        <v>WD</v>
      </c>
      <c r="O15" s="21" t="e">
        <f t="shared" si="2"/>
        <v>#VALUE!</v>
      </c>
    </row>
    <row r="16" spans="1:15" ht="15.75" x14ac:dyDescent="0.25">
      <c r="A16" s="41">
        <v>106</v>
      </c>
      <c r="B16" s="32">
        <v>0.63124999999999698</v>
      </c>
      <c r="C16" s="33" t="s">
        <v>192</v>
      </c>
      <c r="D16" s="33" t="s">
        <v>10</v>
      </c>
      <c r="E16" s="34" t="s">
        <v>11</v>
      </c>
      <c r="F16" s="33" t="s">
        <v>46</v>
      </c>
      <c r="G16" s="26" t="s">
        <v>326</v>
      </c>
      <c r="H16" s="26" t="s">
        <v>341</v>
      </c>
      <c r="I16" s="26" t="s">
        <v>342</v>
      </c>
      <c r="J16" s="26" t="s">
        <v>343</v>
      </c>
      <c r="K16" s="26" t="s">
        <v>344</v>
      </c>
      <c r="L16" s="26"/>
      <c r="M16" s="207">
        <f t="shared" si="0"/>
        <v>0.66481481481481486</v>
      </c>
      <c r="N16" s="215">
        <f t="shared" si="1"/>
        <v>68</v>
      </c>
      <c r="O16" s="21">
        <f t="shared" si="2"/>
        <v>14</v>
      </c>
    </row>
    <row r="17" spans="1:15" ht="15.75" x14ac:dyDescent="0.25">
      <c r="A17" s="41">
        <v>107</v>
      </c>
      <c r="B17" s="32">
        <v>0.63611111111110796</v>
      </c>
      <c r="C17" s="33" t="s">
        <v>192</v>
      </c>
      <c r="D17" s="33" t="s">
        <v>10</v>
      </c>
      <c r="E17" s="34" t="s">
        <v>11</v>
      </c>
      <c r="F17" s="33" t="s">
        <v>27</v>
      </c>
      <c r="G17" s="26" t="s">
        <v>386</v>
      </c>
      <c r="H17" s="26" t="s">
        <v>387</v>
      </c>
      <c r="I17" s="26" t="s">
        <v>524</v>
      </c>
      <c r="J17" s="26" t="s">
        <v>525</v>
      </c>
      <c r="K17" s="26" t="s">
        <v>526</v>
      </c>
      <c r="L17" s="80"/>
      <c r="M17" s="207">
        <f t="shared" si="0"/>
        <v>0.63888888888888884</v>
      </c>
      <c r="N17" s="215">
        <f t="shared" si="1"/>
        <v>64</v>
      </c>
      <c r="O17" s="21">
        <f t="shared" si="2"/>
        <v>17</v>
      </c>
    </row>
    <row r="18" spans="1:15" ht="15.75" x14ac:dyDescent="0.25">
      <c r="A18" s="41">
        <v>108</v>
      </c>
      <c r="B18" s="32">
        <v>0.64097222222221895</v>
      </c>
      <c r="C18" s="33" t="s">
        <v>192</v>
      </c>
      <c r="D18" s="33" t="s">
        <v>10</v>
      </c>
      <c r="E18" s="34" t="s">
        <v>11</v>
      </c>
      <c r="F18" s="33" t="s">
        <v>27</v>
      </c>
      <c r="G18" s="26" t="s">
        <v>117</v>
      </c>
      <c r="H18" s="26" t="s">
        <v>118</v>
      </c>
      <c r="I18" s="26" t="s">
        <v>122</v>
      </c>
      <c r="J18" s="26" t="s">
        <v>123</v>
      </c>
      <c r="K18" s="26" t="s">
        <v>124</v>
      </c>
      <c r="L18" s="80"/>
      <c r="M18" s="207">
        <f t="shared" si="0"/>
        <v>0.68333333333333335</v>
      </c>
      <c r="N18" s="215">
        <f t="shared" si="1"/>
        <v>69</v>
      </c>
      <c r="O18" s="21">
        <f t="shared" si="2"/>
        <v>8</v>
      </c>
    </row>
    <row r="19" spans="1:15" ht="15.75" x14ac:dyDescent="0.25">
      <c r="A19" s="41">
        <v>109</v>
      </c>
      <c r="B19" s="32">
        <v>0.64583333333333337</v>
      </c>
      <c r="C19" s="33" t="s">
        <v>192</v>
      </c>
      <c r="D19" s="33" t="s">
        <v>10</v>
      </c>
      <c r="E19" s="34" t="s">
        <v>11</v>
      </c>
      <c r="F19" s="33" t="s">
        <v>27</v>
      </c>
      <c r="G19" s="26" t="s">
        <v>361</v>
      </c>
      <c r="H19" s="26" t="s">
        <v>361</v>
      </c>
      <c r="I19" s="26" t="s">
        <v>134</v>
      </c>
      <c r="J19" s="26" t="s">
        <v>363</v>
      </c>
      <c r="K19" s="26" t="s">
        <v>364</v>
      </c>
      <c r="L19" s="26"/>
      <c r="M19" s="207">
        <f t="shared" si="0"/>
        <v>0.64629629629629626</v>
      </c>
      <c r="N19" s="215">
        <f t="shared" si="1"/>
        <v>65</v>
      </c>
      <c r="O19" s="21">
        <f t="shared" si="2"/>
        <v>15</v>
      </c>
    </row>
    <row r="20" spans="1:15" ht="15.75" x14ac:dyDescent="0.25">
      <c r="A20" s="41">
        <v>110</v>
      </c>
      <c r="B20" s="32">
        <v>0.65069444444444102</v>
      </c>
      <c r="C20" s="33" t="s">
        <v>192</v>
      </c>
      <c r="D20" s="33" t="s">
        <v>10</v>
      </c>
      <c r="E20" s="34" t="s">
        <v>11</v>
      </c>
      <c r="F20" s="33" t="s">
        <v>46</v>
      </c>
      <c r="G20" s="24" t="s">
        <v>255</v>
      </c>
      <c r="H20" s="24" t="s">
        <v>67</v>
      </c>
      <c r="I20" s="24" t="s">
        <v>68</v>
      </c>
      <c r="J20" s="24" t="s">
        <v>69</v>
      </c>
      <c r="K20" s="24" t="s">
        <v>70</v>
      </c>
      <c r="L20" s="79"/>
      <c r="M20" s="207">
        <f t="shared" si="0"/>
        <v>0.70185185185185184</v>
      </c>
      <c r="N20" s="215">
        <f t="shared" si="1"/>
        <v>70</v>
      </c>
      <c r="O20" s="21">
        <f t="shared" si="2"/>
        <v>2</v>
      </c>
    </row>
    <row r="21" spans="1:15" ht="15.75" x14ac:dyDescent="0.25">
      <c r="A21" s="41">
        <v>111</v>
      </c>
      <c r="B21" s="32">
        <v>0.65555555555555201</v>
      </c>
      <c r="C21" s="33" t="s">
        <v>192</v>
      </c>
      <c r="D21" s="33" t="s">
        <v>10</v>
      </c>
      <c r="E21" s="34" t="s">
        <v>11</v>
      </c>
      <c r="F21" s="33" t="s">
        <v>27</v>
      </c>
      <c r="G21" s="26" t="s">
        <v>207</v>
      </c>
      <c r="H21" s="26" t="s">
        <v>208</v>
      </c>
      <c r="I21" s="26" t="s">
        <v>140</v>
      </c>
      <c r="J21" s="26" t="s">
        <v>212</v>
      </c>
      <c r="K21" s="26" t="s">
        <v>213</v>
      </c>
      <c r="L21" s="26"/>
      <c r="M21" s="207">
        <f t="shared" si="0"/>
        <v>0.68333333333333335</v>
      </c>
      <c r="N21" s="215">
        <f t="shared" si="1"/>
        <v>69</v>
      </c>
      <c r="O21" s="21">
        <f t="shared" si="2"/>
        <v>8</v>
      </c>
    </row>
    <row r="22" spans="1:15" ht="15.75" x14ac:dyDescent="0.25">
      <c r="A22" s="41">
        <v>112</v>
      </c>
      <c r="B22" s="32">
        <v>0.66041666666666299</v>
      </c>
      <c r="C22" s="33" t="s">
        <v>192</v>
      </c>
      <c r="D22" s="33" t="s">
        <v>10</v>
      </c>
      <c r="E22" s="34" t="s">
        <v>11</v>
      </c>
      <c r="F22" s="33" t="s">
        <v>46</v>
      </c>
      <c r="G22" s="26" t="s">
        <v>374</v>
      </c>
      <c r="H22" s="26" t="s">
        <v>375</v>
      </c>
      <c r="I22" s="26" t="s">
        <v>379</v>
      </c>
      <c r="J22" s="26" t="s">
        <v>235</v>
      </c>
      <c r="K22" s="26" t="s">
        <v>380</v>
      </c>
      <c r="L22" s="77">
        <v>21973</v>
      </c>
      <c r="M22" s="207" t="str">
        <f t="shared" si="0"/>
        <v>WD</v>
      </c>
      <c r="N22" s="215" t="str">
        <f t="shared" si="1"/>
        <v>WD</v>
      </c>
      <c r="O22" s="21" t="e">
        <f t="shared" si="2"/>
        <v>#VALUE!</v>
      </c>
    </row>
    <row r="23" spans="1:15" ht="15.75" x14ac:dyDescent="0.25">
      <c r="A23" s="41">
        <v>113</v>
      </c>
      <c r="B23" s="32">
        <v>0.66527777777777397</v>
      </c>
      <c r="C23" s="33" t="s">
        <v>192</v>
      </c>
      <c r="D23" s="33" t="s">
        <v>10</v>
      </c>
      <c r="E23" s="35" t="s">
        <v>11</v>
      </c>
      <c r="F23" s="42" t="s">
        <v>27</v>
      </c>
      <c r="G23" s="78" t="s">
        <v>256</v>
      </c>
      <c r="H23" s="78" t="s">
        <v>266</v>
      </c>
      <c r="I23" s="78" t="s">
        <v>267</v>
      </c>
      <c r="J23" s="78" t="s">
        <v>268</v>
      </c>
      <c r="K23" s="78" t="s">
        <v>269</v>
      </c>
      <c r="L23" s="80"/>
      <c r="M23" s="207">
        <f t="shared" si="0"/>
        <v>0.69814814814814818</v>
      </c>
      <c r="N23" s="215">
        <f t="shared" si="1"/>
        <v>70</v>
      </c>
      <c r="O23" s="21">
        <f t="shared" si="2"/>
        <v>3</v>
      </c>
    </row>
    <row r="24" spans="1:15" ht="15.75" x14ac:dyDescent="0.25">
      <c r="A24" s="41">
        <v>114</v>
      </c>
      <c r="B24" s="32">
        <v>0.67013888888888495</v>
      </c>
      <c r="C24" s="33" t="s">
        <v>192</v>
      </c>
      <c r="D24" s="33" t="s">
        <v>10</v>
      </c>
      <c r="E24" s="34" t="s">
        <v>11</v>
      </c>
      <c r="F24" s="33" t="s">
        <v>27</v>
      </c>
      <c r="G24" s="26" t="s">
        <v>77</v>
      </c>
      <c r="H24" s="26" t="s">
        <v>101</v>
      </c>
      <c r="I24" s="26" t="s">
        <v>102</v>
      </c>
      <c r="J24" s="26" t="s">
        <v>88</v>
      </c>
      <c r="K24" s="26" t="s">
        <v>103</v>
      </c>
      <c r="L24" s="26"/>
      <c r="M24" s="207">
        <f t="shared" si="0"/>
        <v>0.687037037037037</v>
      </c>
      <c r="N24" s="215">
        <f t="shared" si="1"/>
        <v>69</v>
      </c>
      <c r="O24" s="21">
        <f t="shared" si="2"/>
        <v>6</v>
      </c>
    </row>
  </sheetData>
  <sortState ref="A2:O24">
    <sortCondition ref="A2:A24"/>
  </sortState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entries</vt:lpstr>
      <vt:lpstr>SURNAME</vt:lpstr>
      <vt:lpstr>time template</vt:lpstr>
      <vt:lpstr>BY CLUB</vt:lpstr>
      <vt:lpstr>ARENA A P12 SEN</vt:lpstr>
      <vt:lpstr>ARENA A P12 JUN</vt:lpstr>
      <vt:lpstr>ARENA A N28 JUN</vt:lpstr>
      <vt:lpstr>ARENA A N28 SEN</vt:lpstr>
      <vt:lpstr>ARENA B P12 SEN</vt:lpstr>
      <vt:lpstr>ARENA B P12 JUN</vt:lpstr>
      <vt:lpstr>ARENA B N28 SEN</vt:lpstr>
      <vt:lpstr>ARENA B N28 JUN</vt:lpstr>
      <vt:lpstr>ARENA C N24 SEN</vt:lpstr>
      <vt:lpstr>ARENA C N24 N30 JUN</vt:lpstr>
      <vt:lpstr>ARENA C N30 SEN</vt:lpstr>
      <vt:lpstr>ARENA C OPEN M63 AM93</vt:lpstr>
      <vt:lpstr>ARENA D P14 SEN</vt:lpstr>
      <vt:lpstr>ARENA D P14 JUN</vt:lpstr>
      <vt:lpstr>ARENA D E50 SEN</vt:lpstr>
      <vt:lpstr>ARENA D E50 JUN</vt:lpstr>
      <vt:lpstr>ROSETTES</vt:lpstr>
      <vt:lpstr>TEAMS</vt:lpstr>
      <vt:lpstr>SENIOR NOVICE TEAMS</vt:lpstr>
      <vt:lpstr>JUNIOR NOVICE TEAMS</vt:lpstr>
      <vt:lpstr>CORE SCORES</vt:lpstr>
      <vt:lpstr>SENIOR INTER TEAMS</vt:lpstr>
      <vt:lpstr>JUNIOR INTER TEAMS</vt:lpstr>
      <vt:lpstr>CORESCORES</vt:lpstr>
      <vt:lpstr>maincorescores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sharron hepworth</cp:lastModifiedBy>
  <cp:lastPrinted>2017-10-22T16:19:46Z</cp:lastPrinted>
  <dcterms:created xsi:type="dcterms:W3CDTF">2017-09-18T20:38:16Z</dcterms:created>
  <dcterms:modified xsi:type="dcterms:W3CDTF">2017-10-24T18:30:07Z</dcterms:modified>
</cp:coreProperties>
</file>